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0" yWindow="65516" windowWidth="12380" windowHeight="16300" tabRatio="659" activeTab="0"/>
  </bookViews>
  <sheets>
    <sheet name="BWA-Quickcheck" sheetId="1" r:id="rId1"/>
  </sheets>
  <definedNames>
    <definedName name="RECORDER">'Makro'!$A:$A</definedName>
    <definedName name="AUTO_OPEN">'Makro'!$A$3</definedName>
    <definedName name="AUTO_CLOSE">'Makro'!$A$10</definedName>
    <definedName name="butdruck">'Makro'!$B$3</definedName>
    <definedName name="butschliessen">'Makro'!$B$18</definedName>
    <definedName name="_xlnm.Print_Area" localSheetId="0">'BWA-Quickcheck'!$A$1:$T$106</definedName>
    <definedName name="Makro">'Makro'!$A$1</definedName>
  </definedNames>
  <calcPr fullCalcOnLoad="1" fullPrecision="0"/>
</workbook>
</file>

<file path=xl/comments1.xml><?xml version="1.0" encoding="utf-8"?>
<comments xmlns="http://schemas.openxmlformats.org/spreadsheetml/2006/main">
  <authors>
    <author>Windows-Benutzer</author>
  </authors>
  <commentList>
    <comment ref="Q99" authorId="0">
      <text>
        <r>
          <rPr>
            <sz val="9"/>
            <rFont val="Tahoma"/>
            <family val="2"/>
          </rPr>
          <t>ME = Materialeinsatz
WE = Wareneinsatz
FL = Fremdleistungen</t>
        </r>
      </text>
    </comment>
  </commentList>
</comments>
</file>

<file path=xl/sharedStrings.xml><?xml version="1.0" encoding="utf-8"?>
<sst xmlns="http://schemas.openxmlformats.org/spreadsheetml/2006/main" count="135" uniqueCount="92">
  <si>
    <t>BWA-Quickcheck</t>
  </si>
  <si>
    <t>BWA per:</t>
  </si>
  <si>
    <t>MM:</t>
  </si>
  <si>
    <t>JJ:</t>
  </si>
  <si>
    <t>Bearbeiter:</t>
  </si>
  <si>
    <t>Bilanzstichtag:</t>
  </si>
  <si>
    <t>Geschäftsart:</t>
  </si>
  <si>
    <t>Korrekturläufe:</t>
  </si>
  <si>
    <t>Konto-Nr.:</t>
  </si>
  <si>
    <t>SuSa:</t>
  </si>
  <si>
    <t>BWA-Ergebnis:</t>
  </si>
  <si>
    <t>TSD +/-</t>
  </si>
  <si>
    <t>voraussichtliche Bestandsveränderungen in TSD</t>
  </si>
  <si>
    <t>Korrekturen:</t>
  </si>
  <si>
    <t>=</t>
  </si>
  <si>
    <t>2. Bestandsveränderungen im Material-/Warenlager:</t>
  </si>
  <si>
    <t>BWA-Umsatz</t>
  </si>
  <si>
    <t>+/- Bestandsveränderungen fert./unfert. Erzeugnisse, s.o.</t>
  </si>
  <si>
    <t>= Gesamtleistung (GL)</t>
  </si>
  <si>
    <t>100%</t>
  </si>
  <si>
    <t>Mat.-/Wareneinsatz der Vj. in %</t>
  </si>
  <si>
    <t>x GL (s.o.) =</t>
  </si>
  <si>
    <t>= rechnerische Bestandsveränderung im Vergleich zum Vj.</t>
  </si>
  <si>
    <t>Korrekturen im Betriebsaufwand:</t>
  </si>
  <si>
    <t>BWA-AfA</t>
  </si>
  <si>
    <r>
      <t xml:space="preserve">- </t>
    </r>
    <r>
      <rPr>
        <u val="single"/>
        <sz val="12"/>
        <rFont val="Arial"/>
        <family val="2"/>
      </rPr>
      <t>anteilige</t>
    </r>
    <r>
      <rPr>
        <sz val="12"/>
        <rFont val="Arial"/>
        <family val="2"/>
      </rPr>
      <t xml:space="preserve"> AfA Vorjahr</t>
    </r>
  </si>
  <si>
    <t>TSD -</t>
  </si>
  <si>
    <t>Neuinvestitionen</t>
  </si>
  <si>
    <t>: AfA in Jahren</t>
  </si>
  <si>
    <t>Personalaufwand plausibel ?</t>
  </si>
  <si>
    <t>ja/nein:</t>
  </si>
  <si>
    <t>Geschäftsführergehälter:</t>
  </si>
  <si>
    <t>TSD</t>
  </si>
  <si>
    <t>Zinsaufwand plausibel ?</t>
  </si>
  <si>
    <t>notleidende Forderungen ?</t>
  </si>
  <si>
    <t>EESt. ergebniswirksam gebucht?</t>
  </si>
  <si>
    <t>TSD +</t>
  </si>
  <si>
    <t>sonstiger Aufwand ?</t>
  </si>
  <si>
    <t>= voraussichtlicher Gewinn oder Verlust vor Steuern:</t>
  </si>
  <si>
    <r>
      <t xml:space="preserve">TSD </t>
    </r>
    <r>
      <rPr>
        <sz val="10"/>
        <rFont val="Arial"/>
        <family val="0"/>
      </rPr>
      <t>+/-</t>
    </r>
  </si>
  <si>
    <r>
      <t>TSD</t>
    </r>
    <r>
      <rPr>
        <b/>
        <sz val="11"/>
        <rFont val="Arial"/>
        <family val="2"/>
      </rPr>
      <t xml:space="preserve"> -</t>
    </r>
  </si>
  <si>
    <r>
      <t>TSD</t>
    </r>
    <r>
      <rPr>
        <b/>
        <sz val="11"/>
        <rFont val="Arial"/>
        <family val="2"/>
      </rPr>
      <t xml:space="preserve"> +</t>
    </r>
  </si>
  <si>
    <t>= voraussichtliches Betriebsergebnis vor Steuern:</t>
  </si>
  <si>
    <t>= Überdeckung oder Unterdeckung:</t>
  </si>
  <si>
    <t>Gewinn nach EESt. oder Verlust</t>
  </si>
  <si>
    <t>Entnahmen/Ausschüttungen</t>
  </si>
  <si>
    <t>Einlagen</t>
  </si>
  <si>
    <t>sonstiges</t>
  </si>
  <si>
    <t>Autostart</t>
  </si>
  <si>
    <t>Buttons</t>
  </si>
  <si>
    <t>Einzelmakros</t>
  </si>
  <si>
    <t>Auto_öffnen</t>
  </si>
  <si>
    <t>butdruck</t>
  </si>
  <si>
    <t>blattsperren</t>
  </si>
  <si>
    <t>blattentsperren</t>
  </si>
  <si>
    <t>Auto_schließen</t>
  </si>
  <si>
    <t>butschliessen</t>
  </si>
  <si>
    <t>1. Bestandsveränderungen an fertigen/unfert. Erzeugnissen u. Leistungen:</t>
  </si>
  <si>
    <t>in Euro</t>
  </si>
  <si>
    <t>wirtschaftliches Eigenkapital Vorjahr</t>
  </si>
  <si>
    <t>= vorläufiges wirtschaftliches Eigenkapital</t>
  </si>
  <si>
    <t>= vorläufiger Cash-Flow:</t>
  </si>
  <si>
    <t>= vorläufiger erweiterter Cash-Flow</t>
  </si>
  <si>
    <t>= Kapitaldienstgrenze (Netto-Cash-Flow):</t>
  </si>
  <si>
    <t>Bestand aktuell</t>
  </si>
  <si>
    <t>Bestand Vorjahr</t>
  </si>
  <si>
    <t>Unternehmen:</t>
  </si>
  <si>
    <t>Forderungen LuL</t>
  </si>
  <si>
    <t>x Tage</t>
  </si>
  <si>
    <t>:</t>
  </si>
  <si>
    <t>Umsatz Vorjahresperiode</t>
  </si>
  <si>
    <t>Verbindlichk. LuL</t>
  </si>
  <si>
    <t>BWA Mat.-/Wareneinkauf (ohne Fremdleistungen)</t>
  </si>
  <si>
    <t>Umsatz</t>
  </si>
  <si>
    <t>ME/WE/FL</t>
  </si>
  <si>
    <t>voraussichtlicher Gewinn u. Verlust, Betriebsergebnis in TSD</t>
  </si>
  <si>
    <t>Cash-flow und Kapitaldienstfähigkeit in TSD</t>
  </si>
  <si>
    <t>voraussichtliche Entwicklung des wirtschaftlichen Eigenkapitals in TSD</t>
  </si>
  <si>
    <t>Zahlungsziele und Lagerumschlag in Tagen</t>
  </si>
  <si>
    <t>Vorräte</t>
  </si>
  <si>
    <t>Freeware von Grigg Consulting | info@grigg-consulting.de | www.grigg-consulting.de</t>
  </si>
  <si>
    <t>=TSD +/-</t>
  </si>
  <si>
    <t>% der AfA</t>
  </si>
  <si>
    <t>Version vom 31.03.2015</t>
  </si>
  <si>
    <t>neutraler Ertrag</t>
  </si>
  <si>
    <t>neutraler Aufwand</t>
  </si>
  <si>
    <t>Abschreibungen (BWA-AfA + Korrekturen, s.o.)</t>
  </si>
  <si>
    <t>Zinsaufwand BWA (BWA-Zinsaufwand + Korrektur, s.o.)</t>
  </si>
  <si>
    <t>EE-Steuern (Steuern auf Einkommen und Ertrag)</t>
  </si>
  <si>
    <t>Saldo Einlagen/Entnahmen o. kalk. Unternehmerlohn /Ausschüttung</t>
  </si>
  <si>
    <t>Rücklagen für Reinvestitionen</t>
  </si>
  <si>
    <t>Kapitaldienst (Zins und Tilgung)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</si>
</sst>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%"/>
    <numFmt numFmtId="174" formatCode="#,##0.0"/>
    <numFmt numFmtId="175" formatCode="\(#,##0\)"/>
    <numFmt numFmtId="176" formatCode="0\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"/>
      <color rgb="FFE8F3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 quotePrefix="1">
      <alignment/>
      <protection/>
    </xf>
    <xf numFmtId="173" fontId="7" fillId="33" borderId="0" xfId="0" applyNumberFormat="1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/>
      <protection/>
    </xf>
    <xf numFmtId="173" fontId="8" fillId="33" borderId="0" xfId="0" applyNumberFormat="1" applyFont="1" applyFill="1" applyBorder="1" applyAlignment="1" applyProtection="1">
      <alignment horizontal="right"/>
      <protection/>
    </xf>
    <xf numFmtId="175" fontId="7" fillId="33" borderId="0" xfId="0" applyNumberFormat="1" applyFont="1" applyFill="1" applyBorder="1" applyAlignment="1" applyProtection="1" quotePrefix="1">
      <alignment/>
      <protection/>
    </xf>
    <xf numFmtId="174" fontId="7" fillId="33" borderId="11" xfId="0" applyNumberFormat="1" applyFont="1" applyFill="1" applyBorder="1" applyAlignment="1" applyProtection="1">
      <alignment/>
      <protection/>
    </xf>
    <xf numFmtId="175" fontId="7" fillId="33" borderId="0" xfId="0" applyNumberFormat="1" applyFont="1" applyFill="1" applyBorder="1" applyAlignment="1" applyProtection="1" quotePrefix="1">
      <alignment horizontal="center"/>
      <protection/>
    </xf>
    <xf numFmtId="3" fontId="6" fillId="33" borderId="0" xfId="0" applyNumberFormat="1" applyFont="1" applyFill="1" applyBorder="1" applyAlignment="1" applyProtection="1" quotePrefix="1">
      <alignment/>
      <protection/>
    </xf>
    <xf numFmtId="173" fontId="5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 quotePrefix="1">
      <alignment horizontal="centerContinuous"/>
      <protection/>
    </xf>
    <xf numFmtId="173" fontId="5" fillId="33" borderId="0" xfId="0" applyNumberFormat="1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 quotePrefix="1">
      <alignment/>
      <protection/>
    </xf>
    <xf numFmtId="173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3" fontId="12" fillId="33" borderId="0" xfId="0" applyNumberFormat="1" applyFont="1" applyFill="1" applyBorder="1" applyAlignment="1" applyProtection="1">
      <alignment horizontal="left"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 quotePrefix="1">
      <alignment horizontal="center"/>
      <protection/>
    </xf>
    <xf numFmtId="0" fontId="7" fillId="33" borderId="0" xfId="0" applyFont="1" applyFill="1" applyBorder="1" applyAlignment="1" applyProtection="1" quotePrefix="1">
      <alignment/>
      <protection/>
    </xf>
    <xf numFmtId="9" fontId="0" fillId="33" borderId="0" xfId="0" applyNumberFormat="1" applyFont="1" applyFill="1" applyBorder="1" applyAlignment="1" applyProtection="1" quotePrefix="1">
      <alignment/>
      <protection/>
    </xf>
    <xf numFmtId="0" fontId="7" fillId="33" borderId="0" xfId="0" applyFont="1" applyFill="1" applyBorder="1" applyAlignment="1" applyProtection="1" quotePrefix="1">
      <alignment horizontal="right"/>
      <protection/>
    </xf>
    <xf numFmtId="3" fontId="12" fillId="33" borderId="0" xfId="0" applyNumberFormat="1" applyFont="1" applyFill="1" applyBorder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centerContinuous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3" fontId="8" fillId="33" borderId="0" xfId="0" applyNumberFormat="1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centerContinuous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Continuous"/>
      <protection/>
    </xf>
    <xf numFmtId="0" fontId="0" fillId="33" borderId="14" xfId="0" applyFont="1" applyFill="1" applyBorder="1" applyAlignment="1" applyProtection="1">
      <alignment horizontal="centerContinuous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Continuous"/>
      <protection/>
    </xf>
    <xf numFmtId="0" fontId="0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9" fillId="33" borderId="16" xfId="0" applyFont="1" applyFill="1" applyBorder="1" applyAlignment="1" applyProtection="1">
      <alignment horizontal="left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 quotePrefix="1">
      <alignment/>
      <protection/>
    </xf>
    <xf numFmtId="0" fontId="13" fillId="0" borderId="0" xfId="0" applyFont="1" applyBorder="1" applyAlignment="1" applyProtection="1">
      <alignment/>
      <protection/>
    </xf>
    <xf numFmtId="174" fontId="7" fillId="33" borderId="10" xfId="0" applyNumberFormat="1" applyFont="1" applyFill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1" fontId="6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 hidden="1" locked="0"/>
    </xf>
    <xf numFmtId="0" fontId="8" fillId="33" borderId="0" xfId="0" applyFont="1" applyFill="1" applyBorder="1" applyAlignment="1" applyProtection="1">
      <alignment/>
      <protection hidden="1"/>
    </xf>
    <xf numFmtId="174" fontId="9" fillId="33" borderId="11" xfId="0" applyNumberFormat="1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/>
      <protection hidden="1"/>
    </xf>
    <xf numFmtId="174" fontId="9" fillId="33" borderId="10" xfId="0" applyNumberFormat="1" applyFont="1" applyFill="1" applyBorder="1" applyAlignment="1" applyProtection="1">
      <alignment horizontal="right"/>
      <protection hidden="1"/>
    </xf>
    <xf numFmtId="49" fontId="6" fillId="33" borderId="0" xfId="0" applyNumberFormat="1" applyFont="1" applyFill="1" applyBorder="1" applyAlignment="1" applyProtection="1">
      <alignment/>
      <protection/>
    </xf>
    <xf numFmtId="1" fontId="6" fillId="34" borderId="1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left"/>
      <protection locked="0"/>
    </xf>
    <xf numFmtId="174" fontId="7" fillId="33" borderId="0" xfId="0" applyNumberFormat="1" applyFont="1" applyFill="1" applyBorder="1" applyAlignment="1" applyProtection="1">
      <alignment/>
      <protection hidden="1"/>
    </xf>
    <xf numFmtId="174" fontId="7" fillId="34" borderId="10" xfId="0" applyNumberFormat="1" applyFont="1" applyFill="1" applyBorder="1" applyAlignment="1" applyProtection="1">
      <alignment/>
      <protection locked="0"/>
    </xf>
    <xf numFmtId="174" fontId="7" fillId="33" borderId="10" xfId="0" applyNumberFormat="1" applyFont="1" applyFill="1" applyBorder="1" applyAlignment="1" applyProtection="1">
      <alignment/>
      <protection hidden="1"/>
    </xf>
    <xf numFmtId="174" fontId="7" fillId="34" borderId="12" xfId="0" applyNumberFormat="1" applyFont="1" applyFill="1" applyBorder="1" applyAlignment="1" applyProtection="1">
      <alignment/>
      <protection locked="0"/>
    </xf>
    <xf numFmtId="174" fontId="7" fillId="34" borderId="0" xfId="0" applyNumberFormat="1" applyFont="1" applyFill="1" applyBorder="1" applyAlignment="1" applyProtection="1">
      <alignment/>
      <protection locked="0"/>
    </xf>
    <xf numFmtId="174" fontId="15" fillId="34" borderId="10" xfId="0" applyNumberFormat="1" applyFont="1" applyFill="1" applyBorder="1" applyAlignment="1" applyProtection="1">
      <alignment horizontal="right"/>
      <protection locked="0"/>
    </xf>
    <xf numFmtId="174" fontId="9" fillId="33" borderId="17" xfId="0" applyNumberFormat="1" applyFont="1" applyFill="1" applyBorder="1" applyAlignment="1" applyProtection="1">
      <alignment horizontal="right"/>
      <protection hidden="1"/>
    </xf>
    <xf numFmtId="0" fontId="4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1" fillId="33" borderId="0" xfId="0" applyFont="1" applyFill="1" applyAlignment="1">
      <alignment/>
    </xf>
    <xf numFmtId="0" fontId="16" fillId="0" borderId="18" xfId="0" applyFont="1" applyBorder="1" applyAlignment="1">
      <alignment/>
    </xf>
    <xf numFmtId="176" fontId="13" fillId="33" borderId="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/>
      <protection/>
    </xf>
    <xf numFmtId="173" fontId="16" fillId="33" borderId="0" xfId="0" applyNumberFormat="1" applyFont="1" applyFill="1" applyBorder="1" applyAlignment="1" applyProtection="1">
      <alignment/>
      <protection/>
    </xf>
    <xf numFmtId="173" fontId="16" fillId="33" borderId="0" xfId="49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 quotePrefix="1">
      <alignment/>
      <protection/>
    </xf>
    <xf numFmtId="173" fontId="7" fillId="33" borderId="0" xfId="0" applyNumberFormat="1" applyFont="1" applyFill="1" applyBorder="1" applyAlignment="1" applyProtection="1" quotePrefix="1">
      <alignment horizontal="right"/>
      <protection/>
    </xf>
    <xf numFmtId="49" fontId="1" fillId="33" borderId="0" xfId="0" applyNumberFormat="1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/>
      <protection/>
    </xf>
    <xf numFmtId="172" fontId="7" fillId="34" borderId="10" xfId="49" applyNumberFormat="1" applyFont="1" applyFill="1" applyBorder="1" applyAlignment="1" applyProtection="1">
      <alignment/>
      <protection locked="0"/>
    </xf>
    <xf numFmtId="174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174" fontId="6" fillId="33" borderId="1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73" fontId="53" fillId="33" borderId="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/>
      <protection hidden="1" locked="0"/>
    </xf>
    <xf numFmtId="0" fontId="7" fillId="34" borderId="1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F3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FE8001"/>
      <rgbColor rgb="00FFB935"/>
      <rgbColor rgb="00969696"/>
      <rgbColor rgb="003333CC"/>
      <rgbColor rgb="00336666"/>
      <rgbColor rgb="00003300"/>
      <rgbColor rgb="002E3945"/>
      <rgbColor rgb="00663300"/>
      <rgbColor rgb="00DFF8FF"/>
      <rgbColor rgb="001C2733"/>
      <rgbColor rgb="00F4D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rigg-consulting.de/" TargetMode="External" /><Relationship Id="rId3" Type="http://schemas.openxmlformats.org/officeDocument/2006/relationships/hyperlink" Target="http://www.grigg-consulting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21</xdr:row>
      <xdr:rowOff>0</xdr:rowOff>
    </xdr:from>
    <xdr:to>
      <xdr:col>18</xdr:col>
      <xdr:colOff>0</xdr:colOff>
      <xdr:row>25</xdr:row>
      <xdr:rowOff>114300</xdr:rowOff>
    </xdr:to>
    <xdr:sp>
      <xdr:nvSpPr>
        <xdr:cNvPr id="1" name="Line 5"/>
        <xdr:cNvSpPr>
          <a:spLocks/>
        </xdr:cNvSpPr>
      </xdr:nvSpPr>
      <xdr:spPr>
        <a:xfrm>
          <a:off x="6296025" y="23812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25</xdr:row>
      <xdr:rowOff>104775</xdr:rowOff>
    </xdr:from>
    <xdr:to>
      <xdr:col>18</xdr:col>
      <xdr:colOff>0</xdr:colOff>
      <xdr:row>25</xdr:row>
      <xdr:rowOff>104775</xdr:rowOff>
    </xdr:to>
    <xdr:sp>
      <xdr:nvSpPr>
        <xdr:cNvPr id="2" name="Line 7"/>
        <xdr:cNvSpPr>
          <a:spLocks/>
        </xdr:cNvSpPr>
      </xdr:nvSpPr>
      <xdr:spPr>
        <a:xfrm flipH="1">
          <a:off x="5067300" y="2962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466725</xdr:colOff>
      <xdr:row>1</xdr:row>
      <xdr:rowOff>9525</xdr:rowOff>
    </xdr:from>
    <xdr:to>
      <xdr:col>18</xdr:col>
      <xdr:colOff>933450</xdr:colOff>
      <xdr:row>2</xdr:row>
      <xdr:rowOff>9525</xdr:rowOff>
    </xdr:to>
    <xdr:pic>
      <xdr:nvPicPr>
        <xdr:cNvPr id="3" name="Picture 9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57150"/>
          <a:ext cx="4667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2"/>
  <sheetViews>
    <sheetView showGridLines="0" showRowColHeaders="0" tabSelected="1" showOutlineSymbols="0" workbookViewId="0" topLeftCell="A1">
      <pane ySplit="2" topLeftCell="BM3" activePane="bottomLeft" state="frozen"/>
      <selection pane="topLeft" activeCell="A1" sqref="A1"/>
      <selection pane="bottomLeft" activeCell="E5" sqref="E5:I5"/>
    </sheetView>
  </sheetViews>
  <sheetFormatPr defaultColWidth="0" defaultRowHeight="12.75" zeroHeight="1"/>
  <cols>
    <col min="1" max="1" width="2.00390625" style="24" customWidth="1"/>
    <col min="2" max="2" width="19.421875" style="24" customWidth="1"/>
    <col min="3" max="3" width="0.42578125" style="24" customWidth="1"/>
    <col min="4" max="4" width="1.28515625" style="24" customWidth="1"/>
    <col min="5" max="5" width="14.140625" style="24" customWidth="1"/>
    <col min="6" max="6" width="1.421875" style="24" customWidth="1"/>
    <col min="7" max="7" width="7.140625" style="24" customWidth="1"/>
    <col min="8" max="8" width="1.421875" style="24" customWidth="1"/>
    <col min="9" max="9" width="8.421875" style="24" customWidth="1"/>
    <col min="10" max="10" width="1.28515625" style="24" customWidth="1"/>
    <col min="11" max="11" width="0.85546875" style="24" customWidth="1"/>
    <col min="12" max="12" width="0.2890625" style="24" customWidth="1"/>
    <col min="13" max="13" width="1.421875" style="24" customWidth="1"/>
    <col min="14" max="14" width="14.8515625" style="24" customWidth="1"/>
    <col min="15" max="15" width="0.42578125" style="24" customWidth="1"/>
    <col min="16" max="16" width="7.421875" style="24" customWidth="1"/>
    <col min="17" max="17" width="8.00390625" style="45" customWidth="1"/>
    <col min="18" max="18" width="4.140625" style="24" customWidth="1"/>
    <col min="19" max="19" width="14.28125" style="24" customWidth="1"/>
    <col min="20" max="20" width="1.28515625" style="24" customWidth="1"/>
    <col min="21" max="21" width="0.85546875" style="24" hidden="1" customWidth="1"/>
    <col min="22" max="16384" width="11.421875" style="24" hidden="1" customWidth="1"/>
  </cols>
  <sheetData>
    <row r="1" spans="1:21" s="21" customFormat="1" ht="3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9"/>
      <c r="S1" s="19"/>
      <c r="T1" s="19"/>
      <c r="U1" s="18"/>
    </row>
    <row r="2" spans="1:21" ht="18">
      <c r="A2" s="18"/>
      <c r="B2" s="49"/>
      <c r="C2" s="50"/>
      <c r="D2" s="50"/>
      <c r="E2" s="50"/>
      <c r="F2" s="50"/>
      <c r="G2" s="50"/>
      <c r="H2" s="50"/>
      <c r="I2" s="50"/>
      <c r="J2" s="59" t="s">
        <v>0</v>
      </c>
      <c r="K2" s="50"/>
      <c r="L2" s="50"/>
      <c r="M2" s="50"/>
      <c r="N2" s="50"/>
      <c r="O2" s="50"/>
      <c r="P2" s="50"/>
      <c r="Q2" s="51"/>
      <c r="R2" s="50"/>
      <c r="S2" s="50"/>
      <c r="T2" s="52"/>
      <c r="U2" s="18"/>
    </row>
    <row r="3" spans="1:21" ht="3.75" customHeight="1">
      <c r="A3" s="18"/>
      <c r="B3" s="5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9"/>
      <c r="S3" s="19"/>
      <c r="T3" s="52"/>
      <c r="U3" s="18"/>
    </row>
    <row r="4" spans="1:21" ht="2.25" customHeight="1">
      <c r="A4" s="18"/>
      <c r="B4" s="5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0"/>
      <c r="R4" s="18"/>
      <c r="S4" s="18"/>
      <c r="T4" s="53"/>
      <c r="U4" s="18"/>
    </row>
    <row r="5" spans="1:21" ht="15.75">
      <c r="A5" s="18"/>
      <c r="B5" s="54" t="s">
        <v>66</v>
      </c>
      <c r="C5" s="16"/>
      <c r="D5" s="64"/>
      <c r="E5" s="106"/>
      <c r="F5" s="106"/>
      <c r="G5" s="106"/>
      <c r="H5" s="106"/>
      <c r="I5" s="106"/>
      <c r="J5" s="25"/>
      <c r="K5" s="25"/>
      <c r="L5" s="16"/>
      <c r="M5" s="25" t="s">
        <v>1</v>
      </c>
      <c r="N5" s="25"/>
      <c r="O5" s="16"/>
      <c r="P5" s="26" t="s">
        <v>2</v>
      </c>
      <c r="Q5" s="72"/>
      <c r="R5" s="27" t="s">
        <v>3</v>
      </c>
      <c r="S5" s="72"/>
      <c r="T5" s="88"/>
      <c r="U5" s="18"/>
    </row>
    <row r="6" spans="1:21" ht="2.25" customHeight="1">
      <c r="A6" s="18"/>
      <c r="B6" s="5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2"/>
      <c r="S6" s="2"/>
      <c r="T6" s="89"/>
      <c r="U6" s="18"/>
    </row>
    <row r="7" spans="1:21" ht="15.75">
      <c r="A7" s="18"/>
      <c r="B7" s="54" t="s">
        <v>4</v>
      </c>
      <c r="C7" s="16"/>
      <c r="D7" s="64"/>
      <c r="E7" s="106"/>
      <c r="F7" s="106"/>
      <c r="G7" s="106"/>
      <c r="H7" s="106"/>
      <c r="I7" s="106"/>
      <c r="J7" s="25"/>
      <c r="K7" s="25"/>
      <c r="L7" s="16"/>
      <c r="M7" s="25" t="s">
        <v>5</v>
      </c>
      <c r="N7" s="25"/>
      <c r="O7" s="16"/>
      <c r="P7" s="26" t="s">
        <v>2</v>
      </c>
      <c r="Q7" s="72">
        <v>12</v>
      </c>
      <c r="R7" s="85">
        <f>IF(Q5=0,"",IF(Q7=12,Q5,IF(12-Q7+Q5&lt;13,12-Q7+Q5,12-Q7+Q5-12)))</f>
      </c>
      <c r="S7" s="86">
        <f>IF(ISNUMBER(Q5),"Monate BWA-Periode","")</f>
      </c>
      <c r="T7" s="88"/>
      <c r="U7" s="18"/>
    </row>
    <row r="8" spans="1:21" ht="2.25" customHeight="1">
      <c r="A8" s="18"/>
      <c r="B8" s="5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2"/>
      <c r="S8" s="2"/>
      <c r="T8" s="89"/>
      <c r="U8" s="18"/>
    </row>
    <row r="9" spans="1:21" ht="15.75">
      <c r="A9" s="18"/>
      <c r="B9" s="54" t="s">
        <v>6</v>
      </c>
      <c r="C9" s="16"/>
      <c r="D9" s="64"/>
      <c r="E9" s="106"/>
      <c r="F9" s="106"/>
      <c r="G9" s="106"/>
      <c r="H9" s="106"/>
      <c r="I9" s="106"/>
      <c r="J9" s="25"/>
      <c r="K9" s="25"/>
      <c r="L9" s="16"/>
      <c r="M9" s="25" t="s">
        <v>7</v>
      </c>
      <c r="N9" s="25"/>
      <c r="O9" s="16"/>
      <c r="P9" s="65"/>
      <c r="Q9" s="73"/>
      <c r="R9" s="27"/>
      <c r="S9" s="72" t="s">
        <v>58</v>
      </c>
      <c r="T9" s="88"/>
      <c r="U9" s="18"/>
    </row>
    <row r="10" spans="1:21" ht="2.25" customHeight="1">
      <c r="A10" s="18"/>
      <c r="B10" s="5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2"/>
      <c r="S10" s="2"/>
      <c r="T10" s="89"/>
      <c r="U10" s="18"/>
    </row>
    <row r="11" spans="1:21" ht="15.75">
      <c r="A11" s="18"/>
      <c r="B11" s="54" t="s">
        <v>8</v>
      </c>
      <c r="C11" s="16"/>
      <c r="D11" s="64"/>
      <c r="E11" s="106"/>
      <c r="F11" s="106"/>
      <c r="G11" s="106"/>
      <c r="H11" s="106"/>
      <c r="I11" s="106"/>
      <c r="J11" s="25"/>
      <c r="K11" s="25"/>
      <c r="L11" s="16"/>
      <c r="M11" s="25" t="s">
        <v>9</v>
      </c>
      <c r="N11" s="25"/>
      <c r="O11" s="16"/>
      <c r="P11" s="94"/>
      <c r="Q11" s="64"/>
      <c r="R11" s="27"/>
      <c r="S11" s="27"/>
      <c r="T11" s="88"/>
      <c r="U11" s="18"/>
    </row>
    <row r="12" spans="1:21" ht="2.25" customHeight="1">
      <c r="A12" s="18"/>
      <c r="B12" s="9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95"/>
      <c r="R12" s="96"/>
      <c r="S12" s="98"/>
      <c r="T12" s="2"/>
      <c r="U12" s="18"/>
    </row>
    <row r="13" spans="1:21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"/>
      <c r="O13" s="2"/>
      <c r="P13" s="2"/>
      <c r="Q13" s="17"/>
      <c r="R13" s="18"/>
      <c r="S13" s="18"/>
      <c r="T13" s="18"/>
      <c r="U13" s="18"/>
    </row>
    <row r="14" spans="1:21" ht="18">
      <c r="A14" s="1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 t="s">
        <v>10</v>
      </c>
      <c r="O14" s="18"/>
      <c r="P14" s="2"/>
      <c r="Q14" s="17" t="s">
        <v>11</v>
      </c>
      <c r="R14" s="30"/>
      <c r="S14" s="79"/>
      <c r="T14" s="31"/>
      <c r="U14" s="18"/>
    </row>
    <row r="15" spans="1:21" ht="3.7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18"/>
      <c r="S15" s="18"/>
      <c r="T15" s="18"/>
      <c r="U15" s="18"/>
    </row>
    <row r="16" spans="1:21" ht="18">
      <c r="A16" s="18"/>
      <c r="B16" s="58" t="s">
        <v>12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8"/>
      <c r="S16" s="87" t="s">
        <v>13</v>
      </c>
      <c r="T16" s="53"/>
      <c r="U16" s="18"/>
    </row>
    <row r="17" spans="1:21" ht="3.7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18"/>
      <c r="S17" s="18"/>
      <c r="T17" s="18"/>
      <c r="U17" s="18"/>
    </row>
    <row r="18" spans="1:21" ht="18">
      <c r="A18" s="15"/>
      <c r="B18" s="32" t="s">
        <v>57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1"/>
      <c r="O18" s="2"/>
      <c r="P18" s="16"/>
      <c r="Q18" s="30"/>
      <c r="R18" s="18"/>
      <c r="S18" s="16"/>
      <c r="T18" s="16"/>
      <c r="U18" s="18"/>
    </row>
    <row r="19" spans="1:21" ht="2.25" customHeight="1">
      <c r="A19" s="18"/>
      <c r="B19" s="18"/>
      <c r="C19" s="18"/>
      <c r="D19" s="18"/>
      <c r="E19" s="18"/>
      <c r="F19" s="18"/>
      <c r="G19" s="18"/>
      <c r="H19" s="18"/>
      <c r="I19" s="22"/>
      <c r="J19" s="18"/>
      <c r="K19" s="18"/>
      <c r="L19" s="18"/>
      <c r="M19" s="18"/>
      <c r="N19" s="2"/>
      <c r="O19" s="2"/>
      <c r="P19" s="2"/>
      <c r="Q19" s="30"/>
      <c r="R19" s="16"/>
      <c r="S19" s="16"/>
      <c r="T19" s="2"/>
      <c r="U19" s="18"/>
    </row>
    <row r="20" spans="1:21" s="1" customFormat="1" ht="15">
      <c r="A20" s="2"/>
      <c r="B20" s="16" t="s">
        <v>65</v>
      </c>
      <c r="C20" s="16"/>
      <c r="D20" s="16"/>
      <c r="E20" s="75"/>
      <c r="F20" s="16"/>
      <c r="G20" s="16" t="s">
        <v>64</v>
      </c>
      <c r="H20" s="16"/>
      <c r="I20" s="3"/>
      <c r="J20" s="16"/>
      <c r="K20" s="4"/>
      <c r="L20" s="16"/>
      <c r="M20" s="16"/>
      <c r="N20" s="75"/>
      <c r="O20" s="16"/>
      <c r="P20" s="91">
        <f>IF(ISNUMBER(N20),1/E20*(E20-N20)*-1,"")</f>
      </c>
      <c r="Q20" s="101" t="s">
        <v>81</v>
      </c>
      <c r="R20" s="16"/>
      <c r="S20" s="75">
        <f>IF(ISNUMBER(N20),(E20-N20)*-1,"")</f>
      </c>
      <c r="T20" s="4"/>
      <c r="U20" s="2"/>
    </row>
    <row r="21" spans="1:21" ht="2.25" customHeight="1">
      <c r="A21" s="18"/>
      <c r="B21" s="18"/>
      <c r="C21" s="18"/>
      <c r="D21" s="18"/>
      <c r="E21" s="18"/>
      <c r="F21" s="18"/>
      <c r="G21" s="18"/>
      <c r="H21" s="18"/>
      <c r="I21" s="22"/>
      <c r="J21" s="18"/>
      <c r="K21" s="18"/>
      <c r="L21" s="18"/>
      <c r="M21" s="18"/>
      <c r="N21" s="2"/>
      <c r="O21" s="2"/>
      <c r="P21" s="2"/>
      <c r="Q21" s="30"/>
      <c r="R21" s="16"/>
      <c r="S21" s="16"/>
      <c r="T21" s="2"/>
      <c r="U21" s="18"/>
    </row>
    <row r="22" spans="1:21" ht="18">
      <c r="A22" s="15"/>
      <c r="B22" s="32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1"/>
      <c r="O22" s="2"/>
      <c r="P22" s="16"/>
      <c r="Q22" s="30"/>
      <c r="R22" s="18"/>
      <c r="S22" s="16"/>
      <c r="T22" s="16"/>
      <c r="U22" s="18"/>
    </row>
    <row r="23" spans="1:21" ht="2.25" customHeight="1">
      <c r="A23" s="18"/>
      <c r="B23" s="18"/>
      <c r="C23" s="18"/>
      <c r="D23" s="18"/>
      <c r="E23" s="18"/>
      <c r="F23" s="18"/>
      <c r="G23" s="18"/>
      <c r="H23" s="18"/>
      <c r="I23" s="22"/>
      <c r="J23" s="18"/>
      <c r="K23" s="18"/>
      <c r="L23" s="18"/>
      <c r="M23" s="18"/>
      <c r="N23" s="2"/>
      <c r="O23" s="2"/>
      <c r="P23" s="18"/>
      <c r="Q23" s="20"/>
      <c r="R23" s="18"/>
      <c r="S23" s="2"/>
      <c r="T23" s="6"/>
      <c r="U23" s="18"/>
    </row>
    <row r="24" spans="1:21" s="1" customFormat="1" ht="15">
      <c r="A24" s="2"/>
      <c r="B24" s="18" t="s">
        <v>70</v>
      </c>
      <c r="C24" s="16"/>
      <c r="D24" s="16"/>
      <c r="E24" s="75"/>
      <c r="F24" s="18"/>
      <c r="G24" s="16" t="s">
        <v>16</v>
      </c>
      <c r="H24" s="16"/>
      <c r="I24" s="3"/>
      <c r="J24" s="16"/>
      <c r="K24" s="4"/>
      <c r="L24" s="16"/>
      <c r="M24" s="16"/>
      <c r="N24" s="75"/>
      <c r="O24" s="16"/>
      <c r="P24" s="91">
        <f>IF(ISNUMBER(E24),1/E24*(E24-N24)*-1,"")</f>
      </c>
      <c r="Q24" s="30"/>
      <c r="R24" s="16"/>
      <c r="S24" s="3"/>
      <c r="T24" s="4"/>
      <c r="U24" s="2"/>
    </row>
    <row r="25" spans="1:21" ht="2.25" customHeight="1">
      <c r="A25" s="18"/>
      <c r="B25" s="18"/>
      <c r="C25" s="18"/>
      <c r="D25" s="18"/>
      <c r="E25" s="18"/>
      <c r="F25" s="18"/>
      <c r="G25" s="18"/>
      <c r="H25" s="18"/>
      <c r="I25" s="22"/>
      <c r="J25" s="18"/>
      <c r="K25" s="18"/>
      <c r="L25" s="18"/>
      <c r="M25" s="18"/>
      <c r="N25" s="2"/>
      <c r="O25" s="2"/>
      <c r="P25" s="18"/>
      <c r="Q25" s="20"/>
      <c r="R25" s="18"/>
      <c r="S25" s="2"/>
      <c r="T25" s="6"/>
      <c r="U25" s="18"/>
    </row>
    <row r="26" spans="1:21" s="1" customFormat="1" ht="15">
      <c r="A26" s="2"/>
      <c r="B26" s="36" t="s">
        <v>17</v>
      </c>
      <c r="C26" s="16"/>
      <c r="D26" s="16"/>
      <c r="E26" s="18"/>
      <c r="F26" s="18"/>
      <c r="G26" s="18"/>
      <c r="H26" s="16"/>
      <c r="I26" s="3"/>
      <c r="J26" s="16"/>
      <c r="K26" s="4"/>
      <c r="L26" s="16"/>
      <c r="M26" s="16"/>
      <c r="N26" s="63">
        <f>S20</f>
      </c>
      <c r="O26" s="16"/>
      <c r="P26" s="16"/>
      <c r="Q26" s="30"/>
      <c r="R26" s="16"/>
      <c r="S26" s="3"/>
      <c r="T26" s="4"/>
      <c r="U26" s="2"/>
    </row>
    <row r="27" spans="1:21" s="1" customFormat="1" ht="15.75" thickBot="1">
      <c r="A27" s="2"/>
      <c r="B27" s="36" t="s">
        <v>18</v>
      </c>
      <c r="C27" s="36"/>
      <c r="D27" s="16"/>
      <c r="E27" s="18"/>
      <c r="F27" s="37" t="s">
        <v>19</v>
      </c>
      <c r="G27" s="18"/>
      <c r="H27" s="16"/>
      <c r="I27" s="7"/>
      <c r="J27" s="16"/>
      <c r="K27" s="4"/>
      <c r="L27" s="16"/>
      <c r="M27" s="16"/>
      <c r="N27" s="8">
        <f>IF(ISNUMBER(N24),SUM(N24:N26),"")</f>
      </c>
      <c r="O27" s="16"/>
      <c r="P27" s="16"/>
      <c r="Q27" s="30"/>
      <c r="R27" s="16"/>
      <c r="S27" s="7"/>
      <c r="T27" s="4"/>
      <c r="U27" s="2"/>
    </row>
    <row r="28" spans="1:21" s="1" customFormat="1" ht="15.75" thickTop="1">
      <c r="A28" s="2"/>
      <c r="B28" s="16" t="s">
        <v>72</v>
      </c>
      <c r="C28" s="16"/>
      <c r="D28" s="16"/>
      <c r="E28" s="18"/>
      <c r="F28" s="18"/>
      <c r="G28" s="18"/>
      <c r="H28" s="16"/>
      <c r="I28" s="7"/>
      <c r="J28" s="16"/>
      <c r="K28" s="4"/>
      <c r="L28" s="16"/>
      <c r="M28" s="16"/>
      <c r="N28" s="75"/>
      <c r="O28" s="16"/>
      <c r="P28" s="90">
        <f>IF(ISERROR(1/N27*N28),"",1/N27*N28)</f>
      </c>
      <c r="Q28" s="30"/>
      <c r="R28" s="16"/>
      <c r="S28" s="7"/>
      <c r="T28" s="4"/>
      <c r="U28" s="2"/>
    </row>
    <row r="29" spans="1:21" s="1" customFormat="1" ht="15">
      <c r="A29" s="2"/>
      <c r="B29" s="30" t="s">
        <v>20</v>
      </c>
      <c r="C29" s="16"/>
      <c r="D29" s="16"/>
      <c r="E29" s="18"/>
      <c r="F29" s="16"/>
      <c r="G29" s="99"/>
      <c r="H29" s="16" t="s">
        <v>21</v>
      </c>
      <c r="I29" s="9"/>
      <c r="J29" s="16"/>
      <c r="K29" s="4"/>
      <c r="L29" s="16"/>
      <c r="M29" s="16"/>
      <c r="N29" s="63">
        <f>IF(ISNUMBER(N24),IF(N27&lt;0,+N27*G29/100,+N27*-G29/100),"")</f>
      </c>
      <c r="O29" s="16"/>
      <c r="P29" s="16"/>
      <c r="Q29" s="30"/>
      <c r="R29" s="16"/>
      <c r="S29" s="7"/>
      <c r="T29" s="4"/>
      <c r="U29" s="2"/>
    </row>
    <row r="30" spans="1:21" s="1" customFormat="1" ht="15.75" thickBot="1">
      <c r="A30" s="2"/>
      <c r="B30" s="36" t="s">
        <v>22</v>
      </c>
      <c r="C30" s="16"/>
      <c r="D30" s="16"/>
      <c r="E30" s="16"/>
      <c r="F30" s="16"/>
      <c r="G30" s="16"/>
      <c r="H30" s="16"/>
      <c r="I30" s="7"/>
      <c r="J30" s="16"/>
      <c r="K30" s="4"/>
      <c r="L30" s="16"/>
      <c r="M30" s="16"/>
      <c r="N30" s="8">
        <f>IF(ISNUMBER(N24),IF(N28&lt;0,-N28+N29,SUM(N28,N29)),"")</f>
      </c>
      <c r="O30" s="16"/>
      <c r="P30" s="35"/>
      <c r="Q30" s="17"/>
      <c r="R30" s="16"/>
      <c r="S30" s="75">
        <f>IF(ISNUMBER(N28),IF(B230=TRUE,N30,0),"")</f>
      </c>
      <c r="T30" s="104"/>
      <c r="U30" s="2"/>
    </row>
    <row r="31" spans="1:21" ht="2.25" customHeight="1" thickTop="1">
      <c r="A31" s="18"/>
      <c r="B31" s="18"/>
      <c r="C31" s="18"/>
      <c r="D31" s="18"/>
      <c r="E31" s="18"/>
      <c r="F31" s="18"/>
      <c r="G31" s="18"/>
      <c r="H31" s="18"/>
      <c r="I31" s="22"/>
      <c r="J31" s="18"/>
      <c r="K31" s="18"/>
      <c r="L31" s="18"/>
      <c r="M31" s="18"/>
      <c r="N31" s="100"/>
      <c r="O31" s="2"/>
      <c r="P31" s="18"/>
      <c r="Q31" s="20"/>
      <c r="R31" s="18"/>
      <c r="S31" s="2"/>
      <c r="T31" s="6"/>
      <c r="U31" s="18"/>
    </row>
    <row r="32" spans="1:21" s="1" customFormat="1" ht="15">
      <c r="A32" s="2"/>
      <c r="B32" s="16" t="s">
        <v>65</v>
      </c>
      <c r="C32" s="16"/>
      <c r="D32" s="16"/>
      <c r="E32" s="75"/>
      <c r="F32" s="16"/>
      <c r="G32" s="16" t="s">
        <v>64</v>
      </c>
      <c r="H32" s="16"/>
      <c r="I32" s="7"/>
      <c r="J32" s="16"/>
      <c r="K32" s="4"/>
      <c r="L32" s="16"/>
      <c r="M32" s="16"/>
      <c r="N32" s="75"/>
      <c r="O32" s="16"/>
      <c r="P32" s="91">
        <f>IF(ISNUMBER(N32),1/E32*(E32-N32)*-1,"")</f>
      </c>
      <c r="Q32" s="17"/>
      <c r="R32" s="16"/>
      <c r="S32" s="17"/>
      <c r="T32" s="4"/>
      <c r="U32" s="2"/>
    </row>
    <row r="33" spans="1:21" ht="2.25" customHeight="1">
      <c r="A33" s="18"/>
      <c r="B33" s="18"/>
      <c r="C33" s="18"/>
      <c r="D33" s="18"/>
      <c r="E33" s="18"/>
      <c r="F33" s="18"/>
      <c r="G33" s="18"/>
      <c r="H33" s="18"/>
      <c r="I33" s="22"/>
      <c r="J33" s="18"/>
      <c r="K33" s="18"/>
      <c r="L33" s="18"/>
      <c r="M33" s="18"/>
      <c r="N33" s="2"/>
      <c r="O33" s="2"/>
      <c r="P33" s="2"/>
      <c r="Q33" s="30"/>
      <c r="R33" s="16"/>
      <c r="S33" s="16"/>
      <c r="T33" s="2"/>
      <c r="U33" s="18"/>
    </row>
    <row r="34" spans="1:21" ht="18">
      <c r="A34" s="18"/>
      <c r="B34" s="58" t="s">
        <v>75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8"/>
      <c r="S34" s="87"/>
      <c r="T34" s="53"/>
      <c r="U34" s="18"/>
    </row>
    <row r="35" spans="1:21" ht="3.75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8"/>
      <c r="S35" s="18"/>
      <c r="T35" s="16"/>
      <c r="U35" s="18"/>
    </row>
    <row r="36" spans="1:21" ht="18">
      <c r="A36" s="15"/>
      <c r="B36" s="32" t="s">
        <v>23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1"/>
      <c r="O36" s="2"/>
      <c r="P36" s="16"/>
      <c r="Q36" s="30"/>
      <c r="R36" s="18"/>
      <c r="S36" s="16"/>
      <c r="T36" s="16"/>
      <c r="U36" s="18"/>
    </row>
    <row r="37" spans="1:21" ht="2.25" customHeight="1">
      <c r="A37" s="18"/>
      <c r="B37" s="18"/>
      <c r="C37" s="18"/>
      <c r="D37" s="18"/>
      <c r="E37" s="18"/>
      <c r="F37" s="18"/>
      <c r="G37" s="18"/>
      <c r="H37" s="18"/>
      <c r="I37" s="22"/>
      <c r="J37" s="18"/>
      <c r="K37" s="18"/>
      <c r="L37" s="18"/>
      <c r="M37" s="18"/>
      <c r="N37" s="18"/>
      <c r="O37" s="18"/>
      <c r="P37" s="18"/>
      <c r="Q37" s="23"/>
      <c r="R37" s="18"/>
      <c r="S37" s="2"/>
      <c r="T37" s="2"/>
      <c r="U37" s="18"/>
    </row>
    <row r="38" spans="1:21" s="1" customFormat="1" ht="15">
      <c r="A38" s="2"/>
      <c r="B38" s="16" t="s">
        <v>24</v>
      </c>
      <c r="C38" s="16"/>
      <c r="D38" s="16"/>
      <c r="E38" s="75"/>
      <c r="F38" s="36" t="s">
        <v>25</v>
      </c>
      <c r="G38" s="18"/>
      <c r="H38" s="16"/>
      <c r="I38" s="3"/>
      <c r="J38" s="16"/>
      <c r="K38" s="4"/>
      <c r="L38" s="16"/>
      <c r="M38" s="16"/>
      <c r="N38" s="75"/>
      <c r="O38" s="16"/>
      <c r="P38" s="35" t="s">
        <v>14</v>
      </c>
      <c r="Q38" s="17" t="s">
        <v>26</v>
      </c>
      <c r="R38" s="16"/>
      <c r="S38" s="75">
        <f>IF(ISNUMBER(S14),(E38-N38),"")</f>
      </c>
      <c r="T38" s="4"/>
      <c r="U38" s="2" t="e">
        <f>IF(S38&lt;0,S38,-S38)</f>
        <v>#VALUE!</v>
      </c>
    </row>
    <row r="39" spans="1:21" ht="2.25" customHeight="1">
      <c r="A39" s="18"/>
      <c r="B39" s="18"/>
      <c r="C39" s="18"/>
      <c r="D39" s="18"/>
      <c r="E39" s="18"/>
      <c r="F39" s="18"/>
      <c r="G39" s="18"/>
      <c r="H39" s="18"/>
      <c r="I39" s="22"/>
      <c r="J39" s="18"/>
      <c r="K39" s="18"/>
      <c r="L39" s="18"/>
      <c r="M39" s="18"/>
      <c r="N39" s="2"/>
      <c r="O39" s="2"/>
      <c r="P39" s="18"/>
      <c r="Q39" s="20"/>
      <c r="R39" s="18"/>
      <c r="S39" s="67"/>
      <c r="T39" s="6"/>
      <c r="U39" s="18"/>
    </row>
    <row r="40" spans="1:21" ht="15.75">
      <c r="A40" s="15"/>
      <c r="B40" s="16" t="s">
        <v>27</v>
      </c>
      <c r="C40" s="18"/>
      <c r="D40" s="18"/>
      <c r="E40" s="75"/>
      <c r="F40" s="18"/>
      <c r="G40" s="12"/>
      <c r="H40" s="12"/>
      <c r="I40" s="10"/>
      <c r="J40" s="2"/>
      <c r="K40" s="11"/>
      <c r="L40" s="18"/>
      <c r="M40" s="38" t="s">
        <v>28</v>
      </c>
      <c r="N40" s="75"/>
      <c r="O40" s="15"/>
      <c r="P40" s="35" t="s">
        <v>14</v>
      </c>
      <c r="Q40" s="17" t="s">
        <v>26</v>
      </c>
      <c r="R40" s="16"/>
      <c r="S40" s="75">
        <f>IF(ISNUMBER(E40),E40/N40/12*-R7,"")</f>
      </c>
      <c r="T40" s="4"/>
      <c r="U40" s="2">
        <f>IF(ISNUMBER(E40),IF(S40&lt;0,S40,-S40),0)</f>
        <v>0</v>
      </c>
    </row>
    <row r="41" spans="1:21" ht="2.25" customHeight="1">
      <c r="A41" s="18"/>
      <c r="B41" s="18"/>
      <c r="C41" s="18"/>
      <c r="D41" s="18"/>
      <c r="E41" s="18"/>
      <c r="F41" s="18"/>
      <c r="G41" s="18"/>
      <c r="H41" s="18"/>
      <c r="I41" s="22"/>
      <c r="J41" s="18"/>
      <c r="K41" s="18"/>
      <c r="L41" s="18"/>
      <c r="M41" s="18"/>
      <c r="N41" s="2"/>
      <c r="O41" s="2"/>
      <c r="P41" s="18"/>
      <c r="Q41" s="20"/>
      <c r="R41" s="18"/>
      <c r="S41" s="2"/>
      <c r="T41" s="6"/>
      <c r="U41" s="18"/>
    </row>
    <row r="42" spans="1:21" s="1" customFormat="1" ht="15">
      <c r="A42" s="2"/>
      <c r="B42" s="16" t="s">
        <v>29</v>
      </c>
      <c r="C42" s="16"/>
      <c r="D42" s="16"/>
      <c r="E42" s="16"/>
      <c r="F42" s="16"/>
      <c r="G42" s="106" t="s">
        <v>30</v>
      </c>
      <c r="H42" s="106"/>
      <c r="I42" s="106"/>
      <c r="J42" s="106"/>
      <c r="K42" s="106"/>
      <c r="L42" s="106"/>
      <c r="M42" s="106"/>
      <c r="N42" s="106"/>
      <c r="O42" s="16"/>
      <c r="P42" s="35" t="s">
        <v>14</v>
      </c>
      <c r="Q42" s="17" t="s">
        <v>26</v>
      </c>
      <c r="R42" s="16"/>
      <c r="S42" s="75"/>
      <c r="T42" s="4"/>
      <c r="U42" s="2">
        <f>IF(S42&lt;0,S42,-S42)</f>
        <v>0</v>
      </c>
    </row>
    <row r="43" spans="1:21" ht="2.25" customHeight="1">
      <c r="A43" s="18"/>
      <c r="B43" s="18"/>
      <c r="C43" s="18"/>
      <c r="D43" s="18"/>
      <c r="E43" s="18"/>
      <c r="F43" s="18"/>
      <c r="G43" s="18"/>
      <c r="H43" s="18"/>
      <c r="I43" s="22"/>
      <c r="J43" s="18"/>
      <c r="K43" s="18"/>
      <c r="L43" s="18"/>
      <c r="M43" s="18"/>
      <c r="N43" s="2"/>
      <c r="O43" s="2"/>
      <c r="P43" s="18"/>
      <c r="Q43" s="20"/>
      <c r="R43" s="18"/>
      <c r="S43" s="2"/>
      <c r="T43" s="6"/>
      <c r="U43" s="18"/>
    </row>
    <row r="44" spans="1:21" s="1" customFormat="1" ht="15.75">
      <c r="A44" s="2"/>
      <c r="B44" s="16" t="s">
        <v>31</v>
      </c>
      <c r="C44" s="16"/>
      <c r="D44" s="16"/>
      <c r="E44" s="16"/>
      <c r="F44" s="56"/>
      <c r="G44" s="56"/>
      <c r="H44" s="56"/>
      <c r="I44" s="56"/>
      <c r="J44" s="56"/>
      <c r="K44" s="56"/>
      <c r="L44" s="56"/>
      <c r="M44" s="57" t="s">
        <v>32</v>
      </c>
      <c r="N44" s="75"/>
      <c r="O44" s="16"/>
      <c r="P44" s="20">
        <f>IF(U44=FALSE,"","werden neutralisiert, siehe unten")</f>
      </c>
      <c r="Q44" s="17"/>
      <c r="R44" s="74"/>
      <c r="S44" s="74"/>
      <c r="T44" s="4"/>
      <c r="U44" s="66" t="b">
        <v>0</v>
      </c>
    </row>
    <row r="45" spans="1:21" ht="2.25" customHeight="1">
      <c r="A45" s="18"/>
      <c r="B45" s="18"/>
      <c r="C45" s="18"/>
      <c r="D45" s="18"/>
      <c r="E45" s="18"/>
      <c r="F45" s="18"/>
      <c r="G45" s="18"/>
      <c r="H45" s="18"/>
      <c r="I45" s="22"/>
      <c r="J45" s="18"/>
      <c r="K45" s="18"/>
      <c r="L45" s="18"/>
      <c r="M45" s="18"/>
      <c r="N45" s="2"/>
      <c r="O45" s="2"/>
      <c r="P45" s="18"/>
      <c r="Q45" s="20"/>
      <c r="R45" s="18"/>
      <c r="S45" s="2"/>
      <c r="T45" s="6"/>
      <c r="U45" s="18"/>
    </row>
    <row r="46" spans="1:21" s="1" customFormat="1" ht="15">
      <c r="A46" s="2"/>
      <c r="B46" s="16" t="s">
        <v>33</v>
      </c>
      <c r="C46" s="16"/>
      <c r="D46" s="16"/>
      <c r="E46" s="16"/>
      <c r="F46" s="16"/>
      <c r="G46" s="106" t="s">
        <v>30</v>
      </c>
      <c r="H46" s="106"/>
      <c r="I46" s="106"/>
      <c r="J46" s="106"/>
      <c r="K46" s="106"/>
      <c r="L46" s="106"/>
      <c r="M46" s="106"/>
      <c r="N46" s="106"/>
      <c r="O46" s="16"/>
      <c r="P46" s="35" t="s">
        <v>14</v>
      </c>
      <c r="Q46" s="17" t="s">
        <v>26</v>
      </c>
      <c r="R46" s="16"/>
      <c r="S46" s="75"/>
      <c r="T46" s="4"/>
      <c r="U46" s="2">
        <f>IF(S46&lt;0,S46,-S46)</f>
        <v>0</v>
      </c>
    </row>
    <row r="47" spans="1:21" ht="2.25" customHeight="1">
      <c r="A47" s="18"/>
      <c r="B47" s="18"/>
      <c r="C47" s="18"/>
      <c r="D47" s="18"/>
      <c r="E47" s="18"/>
      <c r="F47" s="18"/>
      <c r="G47" s="18"/>
      <c r="H47" s="18"/>
      <c r="I47" s="22"/>
      <c r="J47" s="18"/>
      <c r="K47" s="18"/>
      <c r="L47" s="18"/>
      <c r="M47" s="18"/>
      <c r="N47" s="2"/>
      <c r="O47" s="2"/>
      <c r="P47" s="18"/>
      <c r="Q47" s="20"/>
      <c r="R47" s="18"/>
      <c r="S47" s="2"/>
      <c r="T47" s="6"/>
      <c r="U47" s="18"/>
    </row>
    <row r="48" spans="1:21" s="1" customFormat="1" ht="15">
      <c r="A48" s="2"/>
      <c r="B48" s="16" t="s">
        <v>34</v>
      </c>
      <c r="C48" s="16"/>
      <c r="D48" s="16"/>
      <c r="E48" s="16"/>
      <c r="F48" s="16"/>
      <c r="G48" s="106" t="s">
        <v>30</v>
      </c>
      <c r="H48" s="106"/>
      <c r="I48" s="106"/>
      <c r="J48" s="106"/>
      <c r="K48" s="106"/>
      <c r="L48" s="106"/>
      <c r="M48" s="106"/>
      <c r="N48" s="106"/>
      <c r="O48" s="16"/>
      <c r="P48" s="35" t="s">
        <v>14</v>
      </c>
      <c r="Q48" s="17" t="s">
        <v>26</v>
      </c>
      <c r="R48" s="16"/>
      <c r="S48" s="75"/>
      <c r="T48" s="4"/>
      <c r="U48" s="2">
        <f>IF(S48&lt;0,S48,-S48)</f>
        <v>0</v>
      </c>
    </row>
    <row r="49" spans="1:21" ht="2.25" customHeight="1">
      <c r="A49" s="18"/>
      <c r="B49" s="18"/>
      <c r="C49" s="18"/>
      <c r="D49" s="18"/>
      <c r="E49" s="18"/>
      <c r="F49" s="18"/>
      <c r="G49" s="18"/>
      <c r="H49" s="18"/>
      <c r="I49" s="22"/>
      <c r="J49" s="18"/>
      <c r="K49" s="18"/>
      <c r="L49" s="18"/>
      <c r="M49" s="18"/>
      <c r="N49" s="2"/>
      <c r="O49" s="2"/>
      <c r="P49" s="18"/>
      <c r="Q49" s="20"/>
      <c r="R49" s="18"/>
      <c r="S49" s="2"/>
      <c r="T49" s="6"/>
      <c r="U49" s="18"/>
    </row>
    <row r="50" spans="1:21" s="1" customFormat="1" ht="15">
      <c r="A50" s="2"/>
      <c r="B50" s="16" t="s">
        <v>35</v>
      </c>
      <c r="C50" s="16"/>
      <c r="D50" s="16"/>
      <c r="E50" s="16"/>
      <c r="F50" s="16"/>
      <c r="G50" s="106" t="s">
        <v>30</v>
      </c>
      <c r="H50" s="106"/>
      <c r="I50" s="106"/>
      <c r="J50" s="106"/>
      <c r="K50" s="106"/>
      <c r="L50" s="106"/>
      <c r="M50" s="106"/>
      <c r="N50" s="106"/>
      <c r="O50" s="16"/>
      <c r="P50" s="35" t="s">
        <v>14</v>
      </c>
      <c r="Q50" s="17" t="s">
        <v>36</v>
      </c>
      <c r="R50" s="16"/>
      <c r="S50" s="75"/>
      <c r="T50" s="4"/>
      <c r="U50" s="2">
        <f>IF(S50&gt;0,S50,-S50)</f>
        <v>0</v>
      </c>
    </row>
    <row r="51" spans="1:21" ht="2.25" customHeight="1">
      <c r="A51" s="18"/>
      <c r="B51" s="18"/>
      <c r="C51" s="18"/>
      <c r="D51" s="18"/>
      <c r="E51" s="18"/>
      <c r="F51" s="18"/>
      <c r="G51" s="18"/>
      <c r="H51" s="18"/>
      <c r="I51" s="22"/>
      <c r="J51" s="18"/>
      <c r="K51" s="18"/>
      <c r="L51" s="18"/>
      <c r="M51" s="18"/>
      <c r="N51" s="2"/>
      <c r="O51" s="2"/>
      <c r="P51" s="18"/>
      <c r="Q51" s="20"/>
      <c r="R51" s="18"/>
      <c r="S51" s="2"/>
      <c r="T51" s="6"/>
      <c r="U51" s="18"/>
    </row>
    <row r="52" spans="1:21" s="1" customFormat="1" ht="15">
      <c r="A52" s="2"/>
      <c r="B52" s="16" t="s">
        <v>37</v>
      </c>
      <c r="C52" s="16"/>
      <c r="D52" s="16"/>
      <c r="E52" s="16"/>
      <c r="F52" s="16"/>
      <c r="G52" s="106" t="s">
        <v>30</v>
      </c>
      <c r="H52" s="106"/>
      <c r="I52" s="106"/>
      <c r="J52" s="106"/>
      <c r="K52" s="106"/>
      <c r="L52" s="106"/>
      <c r="M52" s="106"/>
      <c r="N52" s="106"/>
      <c r="O52" s="16"/>
      <c r="P52" s="35" t="s">
        <v>14</v>
      </c>
      <c r="Q52" s="17" t="s">
        <v>26</v>
      </c>
      <c r="R52" s="16"/>
      <c r="S52" s="75"/>
      <c r="T52" s="4"/>
      <c r="U52" s="2">
        <f>IF(S52&lt;0,S52,-S52)</f>
        <v>0</v>
      </c>
    </row>
    <row r="53" spans="1:21" ht="2.25" customHeight="1">
      <c r="A53" s="18"/>
      <c r="B53" s="18"/>
      <c r="C53" s="18"/>
      <c r="D53" s="18"/>
      <c r="E53" s="18"/>
      <c r="F53" s="18"/>
      <c r="G53" s="18"/>
      <c r="H53" s="18"/>
      <c r="I53" s="22"/>
      <c r="J53" s="18"/>
      <c r="K53" s="18"/>
      <c r="L53" s="18"/>
      <c r="M53" s="18"/>
      <c r="N53" s="2"/>
      <c r="O53" s="2"/>
      <c r="P53" s="2"/>
      <c r="Q53" s="17"/>
      <c r="R53" s="18"/>
      <c r="S53" s="2"/>
      <c r="T53" s="2"/>
      <c r="U53" s="18"/>
    </row>
    <row r="54" spans="1:21" ht="18.75" thickBot="1">
      <c r="A54" s="15"/>
      <c r="B54" s="39" t="s">
        <v>38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1"/>
      <c r="O54" s="2"/>
      <c r="P54" s="16"/>
      <c r="Q54" s="30" t="s">
        <v>39</v>
      </c>
      <c r="R54" s="30"/>
      <c r="S54" s="80">
        <f>IF(ISNUMBER(N24),+S14+IF(ISNUMBER(E20),S20,0)+S30+U38+U40+U42+U46+U48+U50+U52,"")</f>
      </c>
      <c r="T54" s="31"/>
      <c r="U54" s="18"/>
    </row>
    <row r="55" spans="1:21" s="1" customFormat="1" ht="15.75" thickTop="1">
      <c r="A55" s="2"/>
      <c r="B55" s="36" t="s">
        <v>84</v>
      </c>
      <c r="C55" s="16"/>
      <c r="D55" s="16"/>
      <c r="E55" s="16"/>
      <c r="F55" s="16"/>
      <c r="G55" s="106"/>
      <c r="H55" s="106"/>
      <c r="I55" s="106"/>
      <c r="J55" s="106"/>
      <c r="K55" s="106"/>
      <c r="L55" s="106"/>
      <c r="M55" s="106"/>
      <c r="N55" s="106"/>
      <c r="O55" s="16"/>
      <c r="P55" s="35"/>
      <c r="Q55" s="17" t="s">
        <v>40</v>
      </c>
      <c r="R55" s="16"/>
      <c r="S55" s="75"/>
      <c r="T55" s="4"/>
      <c r="U55" s="2">
        <f>IF(S55&lt;0,S55,-S55)</f>
        <v>0</v>
      </c>
    </row>
    <row r="56" spans="1:21" ht="2.25" customHeight="1">
      <c r="A56" s="18"/>
      <c r="B56" s="18"/>
      <c r="C56" s="18"/>
      <c r="D56" s="18"/>
      <c r="E56" s="18"/>
      <c r="F56" s="18"/>
      <c r="G56" s="18"/>
      <c r="H56" s="18"/>
      <c r="I56" s="22"/>
      <c r="J56" s="18"/>
      <c r="K56" s="18"/>
      <c r="L56" s="18"/>
      <c r="M56" s="18"/>
      <c r="N56" s="2"/>
      <c r="O56" s="2"/>
      <c r="P56" s="2"/>
      <c r="Q56" s="17"/>
      <c r="R56" s="18"/>
      <c r="S56" s="2"/>
      <c r="T56" s="2"/>
      <c r="U56" s="18"/>
    </row>
    <row r="57" spans="1:21" s="1" customFormat="1" ht="15">
      <c r="A57" s="2"/>
      <c r="B57" s="36" t="s">
        <v>85</v>
      </c>
      <c r="C57" s="16"/>
      <c r="D57" s="16"/>
      <c r="E57" s="16"/>
      <c r="F57" s="16"/>
      <c r="G57" s="106"/>
      <c r="H57" s="106"/>
      <c r="I57" s="106"/>
      <c r="J57" s="106"/>
      <c r="K57" s="106"/>
      <c r="L57" s="106"/>
      <c r="M57" s="106"/>
      <c r="N57" s="106"/>
      <c r="O57" s="16"/>
      <c r="P57" s="35"/>
      <c r="Q57" s="17" t="s">
        <v>41</v>
      </c>
      <c r="R57" s="16"/>
      <c r="S57" s="75"/>
      <c r="T57" s="4"/>
      <c r="U57" s="2">
        <f>IF(S57&gt;0,S57,-S57)</f>
        <v>0</v>
      </c>
    </row>
    <row r="58" spans="1:21" ht="2.25" customHeight="1">
      <c r="A58" s="18"/>
      <c r="B58" s="18"/>
      <c r="C58" s="18"/>
      <c r="D58" s="18"/>
      <c r="E58" s="18"/>
      <c r="F58" s="18"/>
      <c r="G58" s="18"/>
      <c r="H58" s="18"/>
      <c r="I58" s="22"/>
      <c r="J58" s="18"/>
      <c r="K58" s="18"/>
      <c r="L58" s="18"/>
      <c r="M58" s="18"/>
      <c r="N58" s="2"/>
      <c r="O58" s="2"/>
      <c r="P58" s="2"/>
      <c r="Q58" s="17"/>
      <c r="R58" s="18"/>
      <c r="S58" s="2"/>
      <c r="T58" s="2"/>
      <c r="U58" s="18"/>
    </row>
    <row r="59" spans="1:21" ht="15.75" customHeight="1">
      <c r="A59" s="18"/>
      <c r="B59" s="18"/>
      <c r="C59" s="18"/>
      <c r="D59" s="18"/>
      <c r="E59" s="18"/>
      <c r="F59" s="18"/>
      <c r="G59" s="16">
        <f>IF(U44=FALSE,"","Geschäftsführergehälter:")</f>
      </c>
      <c r="H59" s="18"/>
      <c r="I59" s="22"/>
      <c r="J59" s="18"/>
      <c r="K59" s="18"/>
      <c r="L59" s="18"/>
      <c r="M59" s="18"/>
      <c r="N59" s="2"/>
      <c r="O59" s="2"/>
      <c r="P59" s="2"/>
      <c r="Q59" s="17">
        <f>IF(U44=FALSE,"","TSD +")</f>
      </c>
      <c r="R59" s="18"/>
      <c r="S59" s="74">
        <f>IF(U44=FALSE,"",IF(ISNUMBER(N44),(IF(N44&lt;0,-N44,N44)),""))</f>
      </c>
      <c r="T59" s="2"/>
      <c r="U59" s="18"/>
    </row>
    <row r="60" spans="1:21" ht="18.75" thickBot="1">
      <c r="A60" s="15"/>
      <c r="B60" s="39" t="s">
        <v>42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1"/>
      <c r="O60" s="2"/>
      <c r="P60" s="16"/>
      <c r="Q60" s="30" t="s">
        <v>39</v>
      </c>
      <c r="R60" s="30"/>
      <c r="S60" s="68">
        <f>IF(ISNUMBER(N24),+S54+U55+U57+IF(U44=FALSE,0,IF(ISNUMBER(N44),(IF(N44&lt;0,-N44,N44)),0)),"")</f>
      </c>
      <c r="T60" s="31"/>
      <c r="U60" s="18"/>
    </row>
    <row r="61" spans="1:21" ht="2.25" customHeight="1" thickTop="1">
      <c r="A61" s="18"/>
      <c r="B61" s="18"/>
      <c r="C61" s="18"/>
      <c r="D61" s="18"/>
      <c r="E61" s="18"/>
      <c r="F61" s="18"/>
      <c r="G61" s="18"/>
      <c r="H61" s="18"/>
      <c r="I61" s="22"/>
      <c r="J61" s="18"/>
      <c r="K61" s="18"/>
      <c r="L61" s="18"/>
      <c r="M61" s="18"/>
      <c r="N61" s="2"/>
      <c r="O61" s="2"/>
      <c r="P61" s="2"/>
      <c r="Q61" s="17"/>
      <c r="R61" s="18"/>
      <c r="S61" s="2"/>
      <c r="T61" s="2"/>
      <c r="U61" s="18"/>
    </row>
    <row r="62" spans="1:21" ht="18">
      <c r="A62" s="18"/>
      <c r="B62" s="58" t="s">
        <v>76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87"/>
      <c r="T62" s="53"/>
      <c r="U62" s="18"/>
    </row>
    <row r="63" spans="1:21" ht="3.75" customHeight="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18"/>
      <c r="S63" s="18"/>
      <c r="T63" s="16"/>
      <c r="U63" s="18"/>
    </row>
    <row r="64" spans="1:21" s="1" customFormat="1" ht="15">
      <c r="A64" s="2"/>
      <c r="B64" s="36" t="s">
        <v>86</v>
      </c>
      <c r="C64" s="16"/>
      <c r="D64" s="16"/>
      <c r="E64" s="16"/>
      <c r="F64" s="16"/>
      <c r="G64" s="16"/>
      <c r="H64" s="16"/>
      <c r="I64" s="3"/>
      <c r="J64" s="16"/>
      <c r="K64" s="4"/>
      <c r="L64" s="16"/>
      <c r="M64" s="16"/>
      <c r="N64" s="16"/>
      <c r="O64" s="16"/>
      <c r="P64" s="16"/>
      <c r="Q64" s="17" t="s">
        <v>36</v>
      </c>
      <c r="R64" s="16"/>
      <c r="S64" s="76">
        <f>IF(ISNUMBER(N24),IF(E40=0,IF(E38&gt;0,+E38,-E38)-U38,IF(E38&gt;0,+E38,-E38)-U38-U40),"")</f>
      </c>
      <c r="T64" s="4"/>
      <c r="U64" s="2"/>
    </row>
    <row r="65" spans="1:21" ht="2.25" customHeight="1">
      <c r="A65" s="18"/>
      <c r="B65" s="18"/>
      <c r="C65" s="18"/>
      <c r="D65" s="18"/>
      <c r="E65" s="18"/>
      <c r="F65" s="18"/>
      <c r="G65" s="18"/>
      <c r="H65" s="18"/>
      <c r="I65" s="22"/>
      <c r="J65" s="18"/>
      <c r="K65" s="18"/>
      <c r="L65" s="18"/>
      <c r="M65" s="18"/>
      <c r="N65" s="18"/>
      <c r="O65" s="18"/>
      <c r="P65" s="18"/>
      <c r="Q65" s="23"/>
      <c r="R65" s="18"/>
      <c r="S65" s="69"/>
      <c r="T65" s="18"/>
      <c r="U65" s="18"/>
    </row>
    <row r="66" spans="1:21" ht="18">
      <c r="A66" s="15"/>
      <c r="B66" s="39" t="s">
        <v>61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1"/>
      <c r="O66" s="2"/>
      <c r="P66" s="16"/>
      <c r="Q66" s="30" t="s">
        <v>39</v>
      </c>
      <c r="R66" s="30"/>
      <c r="S66" s="70">
        <f>IF(ISNUMBER(N24),+S60+S64,"")</f>
      </c>
      <c r="T66" s="31"/>
      <c r="U66" s="18"/>
    </row>
    <row r="67" spans="1:21" s="1" customFormat="1" ht="15.75">
      <c r="A67" s="2"/>
      <c r="B67" s="36" t="s">
        <v>87</v>
      </c>
      <c r="C67" s="16"/>
      <c r="D67" s="16"/>
      <c r="E67" s="12"/>
      <c r="F67" s="40"/>
      <c r="G67" s="41"/>
      <c r="H67" s="41"/>
      <c r="I67" s="13"/>
      <c r="J67" s="34"/>
      <c r="K67" s="14"/>
      <c r="L67" s="19"/>
      <c r="M67" s="19"/>
      <c r="N67" s="15"/>
      <c r="O67" s="16"/>
      <c r="P67" s="35"/>
      <c r="Q67" s="17" t="s">
        <v>36</v>
      </c>
      <c r="R67" s="16"/>
      <c r="S67" s="77"/>
      <c r="T67" s="4"/>
      <c r="U67" s="2">
        <f>IF(S67&gt;0,S67,-S67)</f>
        <v>0</v>
      </c>
    </row>
    <row r="68" spans="1:21" s="1" customFormat="1" ht="15">
      <c r="A68" s="2"/>
      <c r="B68" s="36" t="s">
        <v>62</v>
      </c>
      <c r="C68" s="16"/>
      <c r="D68" s="16"/>
      <c r="E68" s="16"/>
      <c r="F68" s="16"/>
      <c r="G68" s="16"/>
      <c r="H68" s="16"/>
      <c r="I68" s="3"/>
      <c r="J68" s="16"/>
      <c r="K68" s="4"/>
      <c r="L68" s="16"/>
      <c r="M68" s="16"/>
      <c r="N68" s="16"/>
      <c r="O68" s="16"/>
      <c r="P68" s="16"/>
      <c r="Q68" s="17" t="s">
        <v>11</v>
      </c>
      <c r="R68" s="16"/>
      <c r="S68" s="76">
        <f>IF(ISNUMBER(N24),+S66+U67,"")</f>
      </c>
      <c r="T68" s="4"/>
      <c r="U68" s="2"/>
    </row>
    <row r="69" spans="1:21" s="1" customFormat="1" ht="15">
      <c r="A69" s="2"/>
      <c r="B69" s="36" t="s">
        <v>88</v>
      </c>
      <c r="C69" s="16"/>
      <c r="D69" s="16"/>
      <c r="E69" s="16"/>
      <c r="F69" s="16"/>
      <c r="G69" s="16"/>
      <c r="H69" s="16"/>
      <c r="I69" s="3"/>
      <c r="J69" s="16"/>
      <c r="K69" s="4"/>
      <c r="L69" s="16"/>
      <c r="M69" s="36"/>
      <c r="N69" s="16"/>
      <c r="O69" s="16"/>
      <c r="P69" s="16"/>
      <c r="Q69" s="17" t="s">
        <v>26</v>
      </c>
      <c r="R69" s="16"/>
      <c r="S69" s="75"/>
      <c r="T69" s="4"/>
      <c r="U69" s="2">
        <f>IF(S69&lt;0,S69,-S69)</f>
        <v>0</v>
      </c>
    </row>
    <row r="70" spans="1:21" ht="2.25" customHeight="1">
      <c r="A70" s="18"/>
      <c r="B70" s="18"/>
      <c r="C70" s="18"/>
      <c r="D70" s="18"/>
      <c r="E70" s="18"/>
      <c r="F70" s="18"/>
      <c r="G70" s="18"/>
      <c r="H70" s="18"/>
      <c r="I70" s="22"/>
      <c r="J70" s="18"/>
      <c r="K70" s="18"/>
      <c r="L70" s="18"/>
      <c r="M70" s="18"/>
      <c r="N70" s="2"/>
      <c r="O70" s="2"/>
      <c r="P70" s="2"/>
      <c r="Q70" s="17"/>
      <c r="R70" s="18"/>
      <c r="S70" s="2"/>
      <c r="T70" s="2"/>
      <c r="U70" s="18"/>
    </row>
    <row r="71" spans="1:21" s="1" customFormat="1" ht="15">
      <c r="A71" s="2"/>
      <c r="B71" s="36" t="s">
        <v>89</v>
      </c>
      <c r="C71" s="16"/>
      <c r="D71" s="16"/>
      <c r="E71" s="16"/>
      <c r="F71" s="16"/>
      <c r="G71" s="16"/>
      <c r="H71" s="16"/>
      <c r="I71" s="3"/>
      <c r="J71" s="16"/>
      <c r="K71" s="4"/>
      <c r="L71" s="16"/>
      <c r="M71" s="16"/>
      <c r="N71" s="16"/>
      <c r="O71" s="16"/>
      <c r="P71" s="16"/>
      <c r="Q71" s="17" t="s">
        <v>26</v>
      </c>
      <c r="R71" s="16"/>
      <c r="S71" s="75"/>
      <c r="T71" s="4"/>
      <c r="U71" s="2">
        <f>IF(S71&lt;0,S71,-S71)</f>
        <v>0</v>
      </c>
    </row>
    <row r="72" spans="1:21" ht="2.25" customHeight="1">
      <c r="A72" s="18"/>
      <c r="B72" s="18"/>
      <c r="C72" s="18"/>
      <c r="D72" s="18"/>
      <c r="E72" s="18"/>
      <c r="F72" s="18"/>
      <c r="G72" s="18"/>
      <c r="H72" s="18"/>
      <c r="I72" s="22"/>
      <c r="J72" s="18"/>
      <c r="K72" s="18"/>
      <c r="L72" s="18"/>
      <c r="M72" s="18"/>
      <c r="N72" s="2"/>
      <c r="O72" s="2"/>
      <c r="P72" s="2"/>
      <c r="Q72" s="17"/>
      <c r="R72" s="18"/>
      <c r="S72" s="2"/>
      <c r="T72" s="2"/>
      <c r="U72" s="18"/>
    </row>
    <row r="73" spans="1:21" s="1" customFormat="1" ht="15">
      <c r="A73" s="2"/>
      <c r="B73" s="36" t="s">
        <v>90</v>
      </c>
      <c r="C73" s="16"/>
      <c r="D73" s="16"/>
      <c r="E73" s="16"/>
      <c r="F73" s="16"/>
      <c r="G73" s="99">
        <v>20</v>
      </c>
      <c r="H73" s="12"/>
      <c r="I73" s="3" t="s">
        <v>82</v>
      </c>
      <c r="J73" s="16"/>
      <c r="K73" s="4"/>
      <c r="L73" s="16"/>
      <c r="M73" s="16"/>
      <c r="N73" s="16"/>
      <c r="O73" s="16"/>
      <c r="P73" s="16"/>
      <c r="Q73" s="17" t="s">
        <v>26</v>
      </c>
      <c r="R73" s="16"/>
      <c r="S73" s="75">
        <f>IF(OR(ISNUMBER(S38),ISNUMBER(S40)),(IF(ISNUMBER(S38),+E38+IF(S38&lt;0,-S38,S38),0)+IF(ISNUMBER(S40),IF(S40&lt;0,-S40,S40),0))*G73/100,"")</f>
      </c>
      <c r="T73" s="4"/>
      <c r="U73" s="2" t="e">
        <f>IF(S73&lt;0,S73,-S73)</f>
        <v>#VALUE!</v>
      </c>
    </row>
    <row r="74" spans="1:21" s="1" customFormat="1" ht="15">
      <c r="A74" s="2"/>
      <c r="B74" s="36">
        <f>IF(U44=FALSE,"","- Geschäftsführergehälter (da oben neutralisiert)")</f>
      </c>
      <c r="C74" s="16"/>
      <c r="D74" s="16"/>
      <c r="E74" s="16"/>
      <c r="F74" s="16"/>
      <c r="G74" s="16"/>
      <c r="H74" s="16"/>
      <c r="I74" s="3"/>
      <c r="J74" s="16"/>
      <c r="K74" s="4"/>
      <c r="L74" s="16"/>
      <c r="M74" s="16"/>
      <c r="N74" s="16"/>
      <c r="O74" s="16"/>
      <c r="P74" s="16"/>
      <c r="Q74" s="17"/>
      <c r="R74" s="16"/>
      <c r="S74" s="74">
        <f>IF(U44=FALSE,"",IF(ISNUMBER(N44),(IF(N44&gt;0,-N44,N44)),""))</f>
      </c>
      <c r="T74" s="4"/>
      <c r="U74" s="2"/>
    </row>
    <row r="75" spans="1:21" ht="2.25" customHeight="1">
      <c r="A75" s="18"/>
      <c r="B75" s="18"/>
      <c r="C75" s="18"/>
      <c r="D75" s="18"/>
      <c r="E75" s="18"/>
      <c r="F75" s="18"/>
      <c r="G75" s="18"/>
      <c r="H75" s="18"/>
      <c r="I75" s="22"/>
      <c r="J75" s="18"/>
      <c r="K75" s="18"/>
      <c r="L75" s="18"/>
      <c r="M75" s="18"/>
      <c r="N75" s="18"/>
      <c r="O75" s="18"/>
      <c r="P75" s="18"/>
      <c r="Q75" s="23"/>
      <c r="R75" s="18"/>
      <c r="S75" s="18"/>
      <c r="T75" s="18"/>
      <c r="U75" s="18"/>
    </row>
    <row r="76" spans="1:21" ht="18.75" thickBot="1">
      <c r="A76" s="15"/>
      <c r="B76" s="39" t="s">
        <v>63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1"/>
      <c r="O76" s="2"/>
      <c r="P76" s="16"/>
      <c r="Q76" s="30" t="s">
        <v>39</v>
      </c>
      <c r="R76" s="30"/>
      <c r="S76" s="68">
        <f>IF(ISNUMBER(N24),+S68+U69+U71+U73+IF(U44=FALSE,0,IF(ISNUMBER(N44),(IF(N44&gt;0,-N44,N44)),0)),"")</f>
      </c>
      <c r="T76" s="31"/>
      <c r="U76" s="18"/>
    </row>
    <row r="77" spans="1:21" s="1" customFormat="1" ht="16.5" thickTop="1">
      <c r="A77" s="2"/>
      <c r="B77" s="36" t="s">
        <v>91</v>
      </c>
      <c r="C77" s="16"/>
      <c r="D77" s="16"/>
      <c r="E77" s="16"/>
      <c r="F77" s="71"/>
      <c r="G77" s="106"/>
      <c r="H77" s="106"/>
      <c r="I77" s="106"/>
      <c r="J77" s="106"/>
      <c r="K77" s="106"/>
      <c r="L77" s="106"/>
      <c r="M77" s="106"/>
      <c r="N77" s="106"/>
      <c r="O77" s="16"/>
      <c r="P77" s="16"/>
      <c r="Q77" s="17" t="s">
        <v>26</v>
      </c>
      <c r="R77" s="16"/>
      <c r="S77" s="78"/>
      <c r="T77" s="4"/>
      <c r="U77" s="2">
        <f>IF(S77&lt;0,S77,-S77)</f>
        <v>0</v>
      </c>
    </row>
    <row r="78" spans="1:21" ht="2.25" customHeight="1">
      <c r="A78" s="18"/>
      <c r="B78" s="18"/>
      <c r="C78" s="18"/>
      <c r="D78" s="18"/>
      <c r="E78" s="18"/>
      <c r="F78" s="18"/>
      <c r="G78" s="18"/>
      <c r="H78" s="18"/>
      <c r="I78" s="22"/>
      <c r="J78" s="18"/>
      <c r="K78" s="18"/>
      <c r="L78" s="18"/>
      <c r="M78" s="18"/>
      <c r="N78" s="18"/>
      <c r="O78" s="18"/>
      <c r="P78" s="18"/>
      <c r="Q78" s="23"/>
      <c r="R78" s="18"/>
      <c r="S78" s="18"/>
      <c r="T78" s="18"/>
      <c r="U78" s="18"/>
    </row>
    <row r="79" spans="1:21" ht="18.75" thickBot="1">
      <c r="A79" s="15"/>
      <c r="B79" s="32" t="s">
        <v>43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1"/>
      <c r="O79" s="2"/>
      <c r="P79" s="16"/>
      <c r="Q79" s="30" t="s">
        <v>39</v>
      </c>
      <c r="R79" s="30"/>
      <c r="S79" s="68">
        <f>IF(ISNUMBER(N24),+S76+U77,"")</f>
      </c>
      <c r="T79" s="31"/>
      <c r="U79" s="18"/>
    </row>
    <row r="80" spans="1:21" ht="2.25" customHeight="1" thickTop="1">
      <c r="A80" s="18"/>
      <c r="B80" s="18"/>
      <c r="C80" s="18"/>
      <c r="D80" s="18"/>
      <c r="E80" s="18"/>
      <c r="F80" s="18"/>
      <c r="G80" s="18"/>
      <c r="H80" s="18"/>
      <c r="I80" s="22"/>
      <c r="J80" s="18"/>
      <c r="K80" s="18"/>
      <c r="L80" s="18"/>
      <c r="M80" s="18"/>
      <c r="N80" s="18"/>
      <c r="O80" s="18"/>
      <c r="P80" s="18"/>
      <c r="Q80" s="23"/>
      <c r="R80" s="18"/>
      <c r="S80" s="18"/>
      <c r="T80" s="18"/>
      <c r="U80" s="18"/>
    </row>
    <row r="81" spans="1:21" ht="18">
      <c r="A81" s="18"/>
      <c r="B81" s="58" t="s">
        <v>77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87"/>
      <c r="T81" s="53"/>
      <c r="U81" s="18"/>
    </row>
    <row r="82" spans="1:21" ht="2.25" customHeight="1">
      <c r="A82" s="18"/>
      <c r="B82" s="18"/>
      <c r="C82" s="18"/>
      <c r="D82" s="18"/>
      <c r="E82" s="18"/>
      <c r="F82" s="18"/>
      <c r="G82" s="18"/>
      <c r="H82" s="18"/>
      <c r="I82" s="22"/>
      <c r="J82" s="18"/>
      <c r="K82" s="18"/>
      <c r="L82" s="18"/>
      <c r="M82" s="18"/>
      <c r="N82" s="2"/>
      <c r="O82" s="2"/>
      <c r="P82" s="2"/>
      <c r="Q82" s="17"/>
      <c r="R82" s="18"/>
      <c r="S82" s="2"/>
      <c r="T82" s="2"/>
      <c r="U82" s="18"/>
    </row>
    <row r="83" spans="1:21" s="1" customFormat="1" ht="15">
      <c r="A83" s="2"/>
      <c r="B83" s="16" t="s">
        <v>59</v>
      </c>
      <c r="C83" s="16"/>
      <c r="D83" s="16"/>
      <c r="E83" s="16"/>
      <c r="F83" s="16"/>
      <c r="G83" s="16"/>
      <c r="H83" s="16"/>
      <c r="I83" s="36"/>
      <c r="J83" s="16"/>
      <c r="K83" s="4"/>
      <c r="L83" s="16"/>
      <c r="M83" s="16"/>
      <c r="N83" s="36"/>
      <c r="O83" s="16"/>
      <c r="P83" s="16"/>
      <c r="Q83" s="17" t="s">
        <v>11</v>
      </c>
      <c r="R83" s="16"/>
      <c r="S83" s="75"/>
      <c r="T83" s="4"/>
      <c r="U83" s="2"/>
    </row>
    <row r="84" spans="1:21" ht="2.25" customHeight="1">
      <c r="A84" s="18"/>
      <c r="B84" s="18"/>
      <c r="C84" s="18"/>
      <c r="D84" s="18"/>
      <c r="E84" s="18"/>
      <c r="F84" s="18"/>
      <c r="G84" s="18"/>
      <c r="H84" s="18"/>
      <c r="I84" s="22"/>
      <c r="J84" s="18"/>
      <c r="K84" s="18"/>
      <c r="L84" s="18"/>
      <c r="M84" s="18"/>
      <c r="N84" s="18"/>
      <c r="O84" s="18"/>
      <c r="P84" s="18"/>
      <c r="Q84" s="23"/>
      <c r="R84" s="18"/>
      <c r="S84" s="18"/>
      <c r="T84" s="18"/>
      <c r="U84" s="18"/>
    </row>
    <row r="85" spans="1:21" s="1" customFormat="1" ht="15">
      <c r="A85" s="2"/>
      <c r="B85" s="16" t="s">
        <v>44</v>
      </c>
      <c r="C85" s="16"/>
      <c r="D85" s="16"/>
      <c r="E85" s="16"/>
      <c r="F85" s="16"/>
      <c r="G85" s="16"/>
      <c r="H85" s="16"/>
      <c r="I85" s="36"/>
      <c r="J85" s="16"/>
      <c r="K85" s="4"/>
      <c r="L85" s="16"/>
      <c r="M85" s="18"/>
      <c r="N85" s="36"/>
      <c r="O85" s="16"/>
      <c r="P85" s="36"/>
      <c r="Q85" s="17" t="s">
        <v>11</v>
      </c>
      <c r="R85" s="16"/>
      <c r="S85" s="76">
        <f>IF(ISERROR(S54-S69),"",S54-S69)</f>
      </c>
      <c r="T85" s="4"/>
      <c r="U85" s="2"/>
    </row>
    <row r="86" spans="1:21" ht="2.25" customHeight="1">
      <c r="A86" s="18"/>
      <c r="B86" s="18"/>
      <c r="C86" s="18"/>
      <c r="D86" s="18"/>
      <c r="E86" s="18"/>
      <c r="F86" s="18"/>
      <c r="G86" s="18"/>
      <c r="H86" s="18"/>
      <c r="I86" s="22"/>
      <c r="J86" s="18"/>
      <c r="K86" s="18"/>
      <c r="L86" s="18"/>
      <c r="M86" s="18"/>
      <c r="N86" s="18"/>
      <c r="O86" s="18"/>
      <c r="P86" s="18"/>
      <c r="Q86" s="23"/>
      <c r="R86" s="18"/>
      <c r="S86" s="18"/>
      <c r="T86" s="18"/>
      <c r="U86" s="18"/>
    </row>
    <row r="87" spans="1:21" s="1" customFormat="1" ht="15">
      <c r="A87" s="2"/>
      <c r="B87" s="16" t="s">
        <v>45</v>
      </c>
      <c r="C87" s="16"/>
      <c r="D87" s="16"/>
      <c r="E87" s="16"/>
      <c r="F87" s="16"/>
      <c r="G87" s="16"/>
      <c r="H87" s="16"/>
      <c r="I87" s="36"/>
      <c r="J87" s="16"/>
      <c r="K87" s="4"/>
      <c r="L87" s="16"/>
      <c r="M87" s="18"/>
      <c r="N87" s="36"/>
      <c r="O87" s="16"/>
      <c r="P87" s="16"/>
      <c r="Q87" s="17" t="s">
        <v>26</v>
      </c>
      <c r="R87" s="16"/>
      <c r="S87" s="75"/>
      <c r="T87" s="4"/>
      <c r="U87" s="2">
        <f>IF(S87&lt;0,S87,-S87)</f>
        <v>0</v>
      </c>
    </row>
    <row r="88" spans="1:21" ht="2.25" customHeight="1">
      <c r="A88" s="18"/>
      <c r="B88" s="18"/>
      <c r="C88" s="18"/>
      <c r="D88" s="18"/>
      <c r="E88" s="18"/>
      <c r="F88" s="18"/>
      <c r="G88" s="18"/>
      <c r="H88" s="18"/>
      <c r="I88" s="22"/>
      <c r="J88" s="18"/>
      <c r="K88" s="18"/>
      <c r="L88" s="18"/>
      <c r="M88" s="18"/>
      <c r="N88" s="18"/>
      <c r="O88" s="18"/>
      <c r="P88" s="18"/>
      <c r="Q88" s="23"/>
      <c r="R88" s="18"/>
      <c r="S88" s="18"/>
      <c r="T88" s="18"/>
      <c r="U88" s="18"/>
    </row>
    <row r="89" spans="1:21" s="1" customFormat="1" ht="15">
      <c r="A89" s="2"/>
      <c r="B89" s="16" t="s">
        <v>46</v>
      </c>
      <c r="C89" s="16"/>
      <c r="D89" s="16"/>
      <c r="E89" s="16"/>
      <c r="F89" s="16"/>
      <c r="G89" s="16"/>
      <c r="H89" s="16"/>
      <c r="I89" s="36"/>
      <c r="J89" s="16"/>
      <c r="K89" s="4"/>
      <c r="L89" s="16"/>
      <c r="M89" s="18"/>
      <c r="N89" s="36"/>
      <c r="O89" s="16"/>
      <c r="P89" s="16"/>
      <c r="Q89" s="17" t="s">
        <v>36</v>
      </c>
      <c r="R89" s="16"/>
      <c r="S89" s="75"/>
      <c r="T89" s="4"/>
      <c r="U89" s="2">
        <f>IF(S89&gt;0,S89,-S89)</f>
        <v>0</v>
      </c>
    </row>
    <row r="90" spans="1:21" ht="2.25" customHeight="1">
      <c r="A90" s="18"/>
      <c r="B90" s="18"/>
      <c r="C90" s="18"/>
      <c r="D90" s="18"/>
      <c r="E90" s="18"/>
      <c r="F90" s="18"/>
      <c r="G90" s="18"/>
      <c r="H90" s="18"/>
      <c r="I90" s="22"/>
      <c r="J90" s="18"/>
      <c r="K90" s="18"/>
      <c r="L90" s="18"/>
      <c r="M90" s="18"/>
      <c r="N90" s="18"/>
      <c r="O90" s="18"/>
      <c r="P90" s="18"/>
      <c r="Q90" s="23"/>
      <c r="R90" s="18"/>
      <c r="S90" s="18"/>
      <c r="T90" s="18"/>
      <c r="U90" s="18"/>
    </row>
    <row r="91" spans="1:21" s="1" customFormat="1" ht="15.75">
      <c r="A91" s="2"/>
      <c r="B91" s="16" t="s">
        <v>47</v>
      </c>
      <c r="C91" s="16"/>
      <c r="D91" s="71"/>
      <c r="E91" s="36"/>
      <c r="F91" s="16"/>
      <c r="G91" s="106"/>
      <c r="H91" s="106"/>
      <c r="I91" s="106"/>
      <c r="J91" s="106"/>
      <c r="K91" s="106"/>
      <c r="L91" s="106"/>
      <c r="M91" s="106"/>
      <c r="N91" s="106"/>
      <c r="O91" s="16"/>
      <c r="P91" s="16"/>
      <c r="Q91" s="17" t="s">
        <v>11</v>
      </c>
      <c r="R91" s="16"/>
      <c r="S91" s="75"/>
      <c r="T91" s="4"/>
      <c r="U91" s="2"/>
    </row>
    <row r="92" spans="1:21" ht="2.25" customHeight="1">
      <c r="A92" s="18"/>
      <c r="B92" s="18"/>
      <c r="C92" s="18"/>
      <c r="D92" s="18"/>
      <c r="E92" s="18"/>
      <c r="F92" s="18"/>
      <c r="G92" s="18"/>
      <c r="H92" s="18"/>
      <c r="I92" s="36"/>
      <c r="J92" s="18"/>
      <c r="K92" s="18"/>
      <c r="L92" s="18"/>
      <c r="M92" s="18"/>
      <c r="N92" s="36"/>
      <c r="O92" s="18"/>
      <c r="P92" s="18"/>
      <c r="Q92" s="18"/>
      <c r="R92" s="18"/>
      <c r="S92" s="18"/>
      <c r="T92" s="18"/>
      <c r="U92" s="18"/>
    </row>
    <row r="93" spans="1:21" ht="18.75" thickBot="1">
      <c r="A93" s="15"/>
      <c r="B93" s="39" t="s">
        <v>60</v>
      </c>
      <c r="C93" s="33"/>
      <c r="D93" s="33"/>
      <c r="E93" s="33"/>
      <c r="F93" s="33"/>
      <c r="G93" s="33"/>
      <c r="H93" s="33"/>
      <c r="I93" s="36"/>
      <c r="J93" s="17"/>
      <c r="K93" s="17"/>
      <c r="L93" s="17"/>
      <c r="M93" s="17"/>
      <c r="N93" s="36"/>
      <c r="O93" s="2"/>
      <c r="P93" s="16"/>
      <c r="Q93" s="42" t="s">
        <v>11</v>
      </c>
      <c r="R93" s="17"/>
      <c r="S93" s="80">
        <f>IF(ISNUMBER(N24),+S83+S85+U87+U89+S91,"")</f>
      </c>
      <c r="T93" s="17"/>
      <c r="U93" s="17"/>
    </row>
    <row r="94" spans="1:21" ht="2.25" customHeight="1" thickTop="1">
      <c r="A94" s="18"/>
      <c r="B94" s="18"/>
      <c r="C94" s="18"/>
      <c r="D94" s="18"/>
      <c r="E94" s="18"/>
      <c r="F94" s="18"/>
      <c r="G94" s="18"/>
      <c r="H94" s="18"/>
      <c r="I94" s="36"/>
      <c r="J94" s="18"/>
      <c r="K94" s="18"/>
      <c r="L94" s="18"/>
      <c r="M94" s="18"/>
      <c r="N94" s="36"/>
      <c r="O94" s="18"/>
      <c r="P94" s="18"/>
      <c r="Q94" s="18"/>
      <c r="R94" s="18"/>
      <c r="S94" s="18"/>
      <c r="T94" s="18"/>
      <c r="U94" s="18"/>
    </row>
    <row r="95" spans="1:21" ht="18">
      <c r="A95" s="18"/>
      <c r="B95" s="58" t="s">
        <v>78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87"/>
      <c r="T95" s="53"/>
      <c r="U95" s="18"/>
    </row>
    <row r="96" spans="1:21" ht="2.25" customHeight="1">
      <c r="A96" s="18"/>
      <c r="B96" s="18"/>
      <c r="C96" s="18"/>
      <c r="D96" s="18"/>
      <c r="E96" s="18"/>
      <c r="F96" s="18"/>
      <c r="G96" s="18"/>
      <c r="H96" s="18"/>
      <c r="I96" s="22"/>
      <c r="J96" s="18"/>
      <c r="K96" s="18"/>
      <c r="L96" s="18"/>
      <c r="M96" s="18"/>
      <c r="N96" s="2"/>
      <c r="O96" s="2"/>
      <c r="P96" s="2"/>
      <c r="Q96" s="17"/>
      <c r="R96" s="18"/>
      <c r="S96" s="2"/>
      <c r="T96" s="2"/>
      <c r="U96" s="18"/>
    </row>
    <row r="97" spans="1:21" s="1" customFormat="1" ht="15.75">
      <c r="A97" s="2"/>
      <c r="B97" s="16" t="s">
        <v>67</v>
      </c>
      <c r="C97" s="16"/>
      <c r="D97" s="16"/>
      <c r="E97" s="75"/>
      <c r="F97" s="16"/>
      <c r="G97" s="36" t="s">
        <v>68</v>
      </c>
      <c r="H97" s="16"/>
      <c r="I97" s="92">
        <f>IF(ISNUMBER(E97),R7*30,"")</f>
      </c>
      <c r="J97" s="16"/>
      <c r="K97" s="93" t="s">
        <v>69</v>
      </c>
      <c r="L97" s="16"/>
      <c r="M97" s="16"/>
      <c r="N97" s="63">
        <f>IF(ISNUMBER(E97),+N24,"")</f>
      </c>
      <c r="O97" s="16"/>
      <c r="P97" s="16" t="s">
        <v>73</v>
      </c>
      <c r="Q97" s="17"/>
      <c r="R97" s="36" t="s">
        <v>14</v>
      </c>
      <c r="S97" s="102">
        <f>IF(ISNUMBER(E97),E97*I97/N97,"")</f>
      </c>
      <c r="T97" s="4"/>
      <c r="U97" s="2"/>
    </row>
    <row r="98" spans="1:21" ht="2.25" customHeight="1">
      <c r="A98" s="18"/>
      <c r="B98" s="18"/>
      <c r="C98" s="18"/>
      <c r="D98" s="18"/>
      <c r="E98" s="18"/>
      <c r="F98" s="18"/>
      <c r="G98" s="18"/>
      <c r="H98" s="18"/>
      <c r="I98" s="22"/>
      <c r="J98" s="18"/>
      <c r="K98" s="18"/>
      <c r="L98" s="18"/>
      <c r="M98" s="18"/>
      <c r="N98" s="18"/>
      <c r="O98" s="18"/>
      <c r="P98" s="18"/>
      <c r="Q98" s="23"/>
      <c r="R98" s="18"/>
      <c r="S98" s="103"/>
      <c r="T98" s="18"/>
      <c r="U98" s="18"/>
    </row>
    <row r="99" spans="1:21" s="1" customFormat="1" ht="15.75">
      <c r="A99" s="2"/>
      <c r="B99" s="16" t="s">
        <v>71</v>
      </c>
      <c r="C99" s="16"/>
      <c r="D99" s="16"/>
      <c r="E99" s="75"/>
      <c r="F99" s="16"/>
      <c r="G99" s="36" t="s">
        <v>68</v>
      </c>
      <c r="H99" s="16"/>
      <c r="I99" s="92">
        <f>IF(ISNUMBER(E99),R7*30,"")</f>
      </c>
      <c r="J99" s="16"/>
      <c r="K99" s="93" t="s">
        <v>69</v>
      </c>
      <c r="L99" s="16"/>
      <c r="M99" s="16"/>
      <c r="N99" s="75">
        <f>IF(ISNUMBER(N28),N28-S30,"")</f>
      </c>
      <c r="O99" s="16"/>
      <c r="P99" s="16" t="s">
        <v>74</v>
      </c>
      <c r="Q99" s="17"/>
      <c r="R99" s="36" t="s">
        <v>14</v>
      </c>
      <c r="S99" s="102">
        <f>IF(ISNUMBER(E99),E99*I99/N99,"")</f>
      </c>
      <c r="T99" s="4"/>
      <c r="U99" s="2"/>
    </row>
    <row r="100" spans="1:21" ht="2.25" customHeight="1">
      <c r="A100" s="18"/>
      <c r="B100" s="18"/>
      <c r="C100" s="18"/>
      <c r="D100" s="18"/>
      <c r="E100" s="18"/>
      <c r="F100" s="18"/>
      <c r="G100" s="18"/>
      <c r="H100" s="18"/>
      <c r="I100" s="22"/>
      <c r="J100" s="18"/>
      <c r="K100" s="18"/>
      <c r="L100" s="18"/>
      <c r="M100" s="18"/>
      <c r="N100" s="18"/>
      <c r="O100" s="18"/>
      <c r="P100" s="18"/>
      <c r="Q100" s="23"/>
      <c r="R100" s="18"/>
      <c r="S100" s="103"/>
      <c r="T100" s="18"/>
      <c r="U100" s="18"/>
    </row>
    <row r="101" spans="1:21" s="1" customFormat="1" ht="15">
      <c r="A101" s="2"/>
      <c r="B101" s="16" t="s">
        <v>79</v>
      </c>
      <c r="C101" s="16"/>
      <c r="D101" s="16"/>
      <c r="E101" s="75">
        <f>IF(OR(ISNUMBER(N32),ISNUMBER(N20)),N20+N32,"")</f>
      </c>
      <c r="F101" s="16"/>
      <c r="G101" s="36" t="s">
        <v>68</v>
      </c>
      <c r="H101" s="16"/>
      <c r="I101" s="92">
        <f>IF(ISNUMBER(N28),R7*30,"")</f>
      </c>
      <c r="J101" s="16"/>
      <c r="K101" s="93" t="s">
        <v>69</v>
      </c>
      <c r="L101" s="16"/>
      <c r="M101" s="16"/>
      <c r="N101" s="63">
        <f>IF(ISNUMBER(N99),+N99,"")</f>
      </c>
      <c r="O101" s="16"/>
      <c r="P101" s="16" t="s">
        <v>74</v>
      </c>
      <c r="Q101" s="17"/>
      <c r="R101" s="36" t="s">
        <v>14</v>
      </c>
      <c r="S101" s="102">
        <f>IF(ISNUMBER(E101),E101*I101/N101,"")</f>
      </c>
      <c r="T101" s="4"/>
      <c r="U101" s="2"/>
    </row>
    <row r="102" spans="1:21" ht="2.25" customHeight="1">
      <c r="A102" s="18"/>
      <c r="B102" s="18"/>
      <c r="C102" s="18"/>
      <c r="D102" s="18"/>
      <c r="E102" s="18"/>
      <c r="F102" s="18"/>
      <c r="G102" s="18"/>
      <c r="H102" s="18"/>
      <c r="I102" s="22"/>
      <c r="J102" s="18"/>
      <c r="K102" s="18"/>
      <c r="L102" s="18"/>
      <c r="M102" s="18"/>
      <c r="N102" s="18"/>
      <c r="O102" s="18"/>
      <c r="P102" s="18"/>
      <c r="Q102" s="23"/>
      <c r="R102" s="18"/>
      <c r="S102" s="18"/>
      <c r="T102" s="18"/>
      <c r="U102" s="18"/>
    </row>
    <row r="103" spans="1:21" s="62" customFormat="1" ht="9" customHeight="1">
      <c r="A103" s="43"/>
      <c r="B103" s="43" t="s">
        <v>83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61"/>
      <c r="O103" s="43"/>
      <c r="P103" s="43"/>
      <c r="Q103" s="43"/>
      <c r="R103" s="43"/>
      <c r="S103" s="60" t="s">
        <v>80</v>
      </c>
      <c r="T103" s="43"/>
      <c r="U103" s="43"/>
    </row>
    <row r="104" spans="1:21" ht="2.25" customHeight="1" hidden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18"/>
    </row>
    <row r="105" spans="1:21" ht="12" hidden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4"/>
    </row>
    <row r="106" spans="1:21" ht="12" hidden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4"/>
    </row>
    <row r="107" spans="1:21" ht="12" hidden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4"/>
    </row>
    <row r="108" spans="1:21" ht="12" hidden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4"/>
    </row>
    <row r="109" spans="1:21" ht="12" hidden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4"/>
    </row>
    <row r="110" spans="1:21" ht="12" hidden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4"/>
    </row>
    <row r="111" spans="1:21" ht="12" hidden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4"/>
    </row>
    <row r="112" spans="1:21" ht="12" hidden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4"/>
    </row>
    <row r="113" spans="1:21" ht="12" hidden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4"/>
    </row>
    <row r="114" spans="1:21" ht="12" hidden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4"/>
    </row>
    <row r="115" spans="1:21" ht="12" hidden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4"/>
    </row>
    <row r="116" spans="1:21" ht="12" hidden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4"/>
    </row>
    <row r="117" spans="1:21" ht="12" hidden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4"/>
    </row>
    <row r="118" spans="1:21" ht="12" hidden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4"/>
    </row>
    <row r="119" spans="1:21" ht="12" hidden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4"/>
    </row>
    <row r="120" spans="1:21" ht="12" hidden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4"/>
    </row>
    <row r="121" spans="1:21" ht="12" hidden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4"/>
    </row>
    <row r="122" spans="1:21" ht="12" hidden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4"/>
    </row>
    <row r="123" spans="1:21" ht="12" hidden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4"/>
    </row>
    <row r="124" spans="1:21" ht="12" hidden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4"/>
    </row>
    <row r="125" spans="1:21" ht="12" hidden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4"/>
    </row>
    <row r="126" spans="1:21" ht="12" hidden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4"/>
    </row>
    <row r="127" spans="1:21" ht="12" hidden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4"/>
    </row>
    <row r="128" spans="1:21" ht="12" hidden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4"/>
    </row>
    <row r="129" spans="1:21" ht="12" hidden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4"/>
    </row>
    <row r="130" spans="1:21" ht="12" hidden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4"/>
    </row>
    <row r="131" spans="1:21" ht="12" hidden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4"/>
    </row>
    <row r="132" spans="1:21" ht="12" hidden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4"/>
    </row>
    <row r="133" spans="1:21" ht="12" hidden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4"/>
    </row>
    <row r="134" spans="1:21" ht="12" hidden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4"/>
    </row>
    <row r="135" spans="1:21" ht="12" hidden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4"/>
    </row>
    <row r="136" spans="1:21" ht="12" hidden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4"/>
    </row>
    <row r="137" spans="1:21" ht="12" hidden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4"/>
    </row>
    <row r="138" spans="1:21" ht="12" hidden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4"/>
    </row>
    <row r="139" spans="1:21" ht="12" hidden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4"/>
    </row>
    <row r="140" spans="1:21" ht="12" hidden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4"/>
    </row>
    <row r="141" spans="1:21" ht="12" hidden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4"/>
    </row>
    <row r="142" spans="1:21" ht="12" hidden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4"/>
    </row>
    <row r="143" spans="1:21" ht="12" hidden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4"/>
    </row>
    <row r="144" spans="1:21" ht="12" hidden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4"/>
    </row>
    <row r="145" spans="1:21" ht="12" hidden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4"/>
    </row>
    <row r="146" spans="1:21" ht="12" hidden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4"/>
    </row>
    <row r="147" spans="1:21" ht="12" hidden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4"/>
    </row>
    <row r="148" spans="1:21" ht="12" hidden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4"/>
    </row>
    <row r="149" spans="1:21" ht="12" hidden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4"/>
    </row>
    <row r="150" spans="1:21" ht="12" hidden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4"/>
    </row>
    <row r="151" spans="1:21" ht="12" hidden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4"/>
    </row>
    <row r="152" spans="1:21" ht="12" hidden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4"/>
    </row>
    <row r="153" spans="1:21" ht="12" hidden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4"/>
    </row>
    <row r="154" spans="1:21" ht="12" hidden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4"/>
    </row>
    <row r="155" spans="1:21" ht="12" hidden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4"/>
    </row>
    <row r="156" spans="1:21" ht="12" hidden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4"/>
    </row>
    <row r="157" spans="1:21" ht="12" hidden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4"/>
    </row>
    <row r="158" spans="1:21" ht="12" hidden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4"/>
    </row>
    <row r="159" spans="1:21" ht="12" hidden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4"/>
    </row>
    <row r="160" spans="1:21" ht="12" hidden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4"/>
    </row>
    <row r="161" spans="1:21" ht="12" hidden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4"/>
    </row>
    <row r="162" spans="1:21" ht="12" hidden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4"/>
    </row>
    <row r="163" spans="1:21" ht="12" hidden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4"/>
    </row>
    <row r="164" spans="1:21" ht="12" hidden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4"/>
    </row>
    <row r="165" spans="1:21" ht="12" hidden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4"/>
    </row>
    <row r="166" spans="1:21" ht="12" hidden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4"/>
    </row>
    <row r="167" spans="1:21" ht="12" hidden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4"/>
    </row>
    <row r="168" spans="1:21" ht="12" hidden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4"/>
    </row>
    <row r="169" spans="1:21" ht="12" hidden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4"/>
    </row>
    <row r="170" spans="1:21" ht="12" hidden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4"/>
    </row>
    <row r="171" spans="1:21" ht="12" hidden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4"/>
    </row>
    <row r="172" spans="1:21" ht="12" hidden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4"/>
    </row>
    <row r="173" spans="1:21" ht="12" hidden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4"/>
    </row>
    <row r="174" spans="1:21" ht="12" hidden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4"/>
    </row>
    <row r="175" spans="1:21" ht="12" hidden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4"/>
    </row>
    <row r="176" spans="1:21" ht="12" hidden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4"/>
    </row>
    <row r="177" spans="1:21" ht="12" hidden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4"/>
    </row>
    <row r="178" spans="1:21" ht="12" hidden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4"/>
    </row>
    <row r="179" spans="1:21" ht="12" hidden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4"/>
    </row>
    <row r="180" spans="1:21" ht="12" hidden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:21" ht="12" hidden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:21" ht="12" hidden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4"/>
    </row>
    <row r="183" spans="1:21" ht="12" hidden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4"/>
    </row>
    <row r="184" spans="1:21" ht="12" hidden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4"/>
    </row>
    <row r="185" spans="1:21" ht="12" hidden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4"/>
    </row>
    <row r="186" spans="1:21" ht="12" hidden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4"/>
    </row>
    <row r="187" spans="1:21" ht="12" hidden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4"/>
    </row>
    <row r="188" spans="1:21" ht="12" hidden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4"/>
    </row>
    <row r="189" spans="1:21" ht="12" hidden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4"/>
    </row>
    <row r="190" spans="1:21" ht="12" hidden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4"/>
    </row>
    <row r="191" spans="1:21" ht="12" hidden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4"/>
    </row>
    <row r="192" spans="1:21" ht="12" hidden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4"/>
    </row>
    <row r="193" spans="1:21" ht="12" hidden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4"/>
    </row>
    <row r="194" spans="1:21" ht="12" hidden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4"/>
    </row>
    <row r="195" spans="1:21" ht="12" hidden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4"/>
    </row>
    <row r="196" spans="1:21" ht="12" hidden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4"/>
    </row>
    <row r="197" spans="1:21" ht="12" hidden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4"/>
    </row>
    <row r="198" spans="1:21" ht="12" hidden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4"/>
    </row>
    <row r="199" spans="1:21" ht="12" hidden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4"/>
    </row>
    <row r="200" spans="1:21" ht="12" hidden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4"/>
    </row>
    <row r="201" spans="1:21" ht="12" hidden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4"/>
    </row>
    <row r="202" spans="1:21" ht="12" hidden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4"/>
    </row>
    <row r="203" spans="1:21" ht="12" hidden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4"/>
    </row>
    <row r="204" spans="1:21" ht="12" hidden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4"/>
    </row>
    <row r="205" spans="1:21" ht="12" hidden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4"/>
    </row>
    <row r="206" spans="1:21" ht="12" hidden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4"/>
    </row>
    <row r="207" spans="1:21" ht="12" hidden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4"/>
    </row>
    <row r="208" spans="1:21" ht="12" hidden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4"/>
    </row>
    <row r="209" spans="1:21" ht="12" hidden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4"/>
    </row>
    <row r="210" spans="1:21" ht="12" hidden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4"/>
    </row>
    <row r="211" spans="1:21" ht="12" hidden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4"/>
    </row>
    <row r="212" spans="1:21" ht="12" hidden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4"/>
    </row>
    <row r="213" spans="1:20" ht="12" hidden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spans="1:20" ht="12" hidden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 ht="12" hidden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spans="1:20" ht="12" hidden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spans="1:20" ht="12" hidden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spans="1:20" ht="12" hidden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spans="1:20" ht="12" hidden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spans="1:20" ht="12" hidden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spans="1:20" ht="12" hidden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spans="1:20" ht="12" hidden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spans="1:20" ht="12" hidden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spans="1:20" ht="12" hidden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spans="1:20" ht="12" hidden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spans="1:20" ht="12" hidden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</row>
    <row r="227" spans="1:20" ht="12" hidden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</row>
    <row r="228" spans="1:20" ht="12" hidden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</row>
    <row r="229" spans="1:20" ht="0.75" customHeight="1" hidden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</row>
    <row r="230" spans="1:20" ht="0.75" customHeight="1" hidden="1">
      <c r="A230" s="43"/>
      <c r="B230" s="105" t="b">
        <v>0</v>
      </c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spans="1:20" ht="1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</row>
    <row r="232" spans="1:20" ht="1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</sheetData>
  <sheetProtection password="CC40" sheet="1" objects="1" scenarios="1" selectLockedCells="1"/>
  <mergeCells count="13">
    <mergeCell ref="G50:N50"/>
    <mergeCell ref="G77:N77"/>
    <mergeCell ref="G91:N91"/>
    <mergeCell ref="G52:N52"/>
    <mergeCell ref="G55:N55"/>
    <mergeCell ref="G57:N57"/>
    <mergeCell ref="G42:N42"/>
    <mergeCell ref="G46:N46"/>
    <mergeCell ref="G48:N48"/>
    <mergeCell ref="E5:I5"/>
    <mergeCell ref="E7:I7"/>
    <mergeCell ref="E9:I9"/>
    <mergeCell ref="E11:I11"/>
  </mergeCells>
  <printOptions/>
  <pageMargins left="0.990551181102362" right="0.393700787401575" top="0.393700787401575" bottom="0.5" header="0.15748031496063" footer="0.15748031496063"/>
  <pageSetup fitToHeight="1" fitToWidth="1" orientation="portrait" paperSize="9" scale="74"/>
  <headerFooter alignWithMargins="0">
    <oddFooter>&amp;L&amp;F&amp;C-ohne unser Obligo-&amp;RDruckdatum &amp;D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Grigg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BWA-Quick-Check</dc:title>
  <dc:subject>Analyse der Betriebswirtschaftlichen Auswertungen</dc:subject>
  <dc:creator>Ronny Grigg</dc:creator>
  <cp:keywords>BWAQuick</cp:keywords>
  <dc:description>Formular für den Quick-Check der BWA.
Für die PC-gestützte BWA-Analyse das Programm BWAValid verwenden.</dc:description>
  <cp:lastModifiedBy>Ronny Grigg</cp:lastModifiedBy>
  <cp:lastPrinted>2008-10-08T06:37:01Z</cp:lastPrinted>
  <dcterms:created xsi:type="dcterms:W3CDTF">2002-07-31T05:28:01Z</dcterms:created>
  <dcterms:modified xsi:type="dcterms:W3CDTF">2015-03-31T15:32:18Z</dcterms:modified>
  <cp:category>Bonitätsanalyse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